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13_ncr:1_{64A3B08E-9866-46D2-9D33-A68EC8E19FC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ynth" sheetId="6" r:id="rId1"/>
    <sheet name="Terrain" sheetId="5" r:id="rId2"/>
    <sheet name="Calculs" sheetId="7" state="hidden" r:id="rId3"/>
  </sheets>
  <definedNames>
    <definedName name="_xlnm._FilterDatabase" localSheetId="2" hidden="1">Calculs!$J$34:$K$135</definedName>
  </definedNames>
  <calcPr calcId="191029"/>
</workbook>
</file>

<file path=xl/calcChain.xml><?xml version="1.0" encoding="utf-8"?>
<calcChain xmlns="http://schemas.openxmlformats.org/spreadsheetml/2006/main">
  <c r="N30" i="7" l="1"/>
  <c r="F12" i="6" l="1"/>
  <c r="E12" i="6"/>
  <c r="C3" i="7" l="1"/>
  <c r="D3" i="7"/>
  <c r="E3" i="7"/>
  <c r="F3" i="7"/>
  <c r="G3" i="7"/>
  <c r="H3" i="7"/>
  <c r="I3" i="7"/>
  <c r="C4" i="7"/>
  <c r="D4" i="7"/>
  <c r="E4" i="7"/>
  <c r="F4" i="7"/>
  <c r="G4" i="7"/>
  <c r="H4" i="7"/>
  <c r="I4" i="7"/>
  <c r="C5" i="7"/>
  <c r="D5" i="7"/>
  <c r="E5" i="7"/>
  <c r="F5" i="7"/>
  <c r="G5" i="7"/>
  <c r="H5" i="7"/>
  <c r="I5" i="7"/>
  <c r="C6" i="7"/>
  <c r="D6" i="7"/>
  <c r="E6" i="7"/>
  <c r="F6" i="7"/>
  <c r="G6" i="7"/>
  <c r="H6" i="7"/>
  <c r="I6" i="7"/>
  <c r="C7" i="7"/>
  <c r="D7" i="7"/>
  <c r="E7" i="7"/>
  <c r="F7" i="7"/>
  <c r="G7" i="7"/>
  <c r="H7" i="7"/>
  <c r="I7" i="7"/>
  <c r="C8" i="7"/>
  <c r="D8" i="7"/>
  <c r="E8" i="7"/>
  <c r="F8" i="7"/>
  <c r="G8" i="7"/>
  <c r="H8" i="7"/>
  <c r="I8" i="7"/>
  <c r="C9" i="7"/>
  <c r="D9" i="7"/>
  <c r="E9" i="7"/>
  <c r="F9" i="7"/>
  <c r="G9" i="7"/>
  <c r="H9" i="7"/>
  <c r="I9" i="7"/>
  <c r="C10" i="7"/>
  <c r="D10" i="7"/>
  <c r="E10" i="7"/>
  <c r="F10" i="7"/>
  <c r="G10" i="7"/>
  <c r="H10" i="7"/>
  <c r="I10" i="7"/>
  <c r="C11" i="7"/>
  <c r="D11" i="7"/>
  <c r="E11" i="7"/>
  <c r="F11" i="7"/>
  <c r="G11" i="7"/>
  <c r="H11" i="7"/>
  <c r="I11" i="7"/>
  <c r="C12" i="7"/>
  <c r="D12" i="7"/>
  <c r="E12" i="7"/>
  <c r="F12" i="7"/>
  <c r="G12" i="7"/>
  <c r="H12" i="7"/>
  <c r="I12" i="7"/>
  <c r="C13" i="7"/>
  <c r="D13" i="7"/>
  <c r="E13" i="7"/>
  <c r="F13" i="7"/>
  <c r="G13" i="7"/>
  <c r="H13" i="7"/>
  <c r="I13" i="7"/>
  <c r="C14" i="7"/>
  <c r="D14" i="7"/>
  <c r="E14" i="7"/>
  <c r="F14" i="7"/>
  <c r="G14" i="7"/>
  <c r="H14" i="7"/>
  <c r="I14" i="7"/>
  <c r="C15" i="7"/>
  <c r="D15" i="7"/>
  <c r="E15" i="7"/>
  <c r="F15" i="7"/>
  <c r="G15" i="7"/>
  <c r="H15" i="7"/>
  <c r="I15" i="7"/>
  <c r="C16" i="7"/>
  <c r="D16" i="7"/>
  <c r="E16" i="7"/>
  <c r="F16" i="7"/>
  <c r="G16" i="7"/>
  <c r="H16" i="7"/>
  <c r="I16" i="7"/>
  <c r="C17" i="7"/>
  <c r="D17" i="7"/>
  <c r="E17" i="7"/>
  <c r="F17" i="7"/>
  <c r="G17" i="7"/>
  <c r="H17" i="7"/>
  <c r="I17" i="7"/>
  <c r="C18" i="7"/>
  <c r="D18" i="7"/>
  <c r="E18" i="7"/>
  <c r="F18" i="7"/>
  <c r="G18" i="7"/>
  <c r="H18" i="7"/>
  <c r="I18" i="7"/>
  <c r="C19" i="7"/>
  <c r="D19" i="7"/>
  <c r="E19" i="7"/>
  <c r="F19" i="7"/>
  <c r="G19" i="7"/>
  <c r="H19" i="7"/>
  <c r="I19" i="7"/>
  <c r="C20" i="7"/>
  <c r="D20" i="7"/>
  <c r="E20" i="7"/>
  <c r="F20" i="7"/>
  <c r="G20" i="7"/>
  <c r="H20" i="7"/>
  <c r="I20" i="7"/>
  <c r="C21" i="7"/>
  <c r="D21" i="7"/>
  <c r="E21" i="7"/>
  <c r="F21" i="7"/>
  <c r="G21" i="7"/>
  <c r="H21" i="7"/>
  <c r="I21" i="7"/>
  <c r="C22" i="7"/>
  <c r="D22" i="7"/>
  <c r="E22" i="7"/>
  <c r="F22" i="7"/>
  <c r="G22" i="7"/>
  <c r="H22" i="7"/>
  <c r="I22" i="7"/>
  <c r="C23" i="7"/>
  <c r="D23" i="7"/>
  <c r="E23" i="7"/>
  <c r="F23" i="7"/>
  <c r="G23" i="7"/>
  <c r="H23" i="7"/>
  <c r="I23" i="7"/>
  <c r="C24" i="7"/>
  <c r="D24" i="7"/>
  <c r="E24" i="7"/>
  <c r="F24" i="7"/>
  <c r="G24" i="7"/>
  <c r="H24" i="7"/>
  <c r="I24" i="7"/>
  <c r="C25" i="7"/>
  <c r="D25" i="7"/>
  <c r="E25" i="7"/>
  <c r="F25" i="7"/>
  <c r="G25" i="7"/>
  <c r="H25" i="7"/>
  <c r="I25" i="7"/>
  <c r="C26" i="7"/>
  <c r="D26" i="7"/>
  <c r="E26" i="7"/>
  <c r="F26" i="7"/>
  <c r="G26" i="7"/>
  <c r="H26" i="7"/>
  <c r="I26" i="7"/>
  <c r="C27" i="7"/>
  <c r="D27" i="7"/>
  <c r="E27" i="7"/>
  <c r="F27" i="7"/>
  <c r="G27" i="7"/>
  <c r="H27" i="7"/>
  <c r="I27" i="7"/>
  <c r="C28" i="7"/>
  <c r="D28" i="7"/>
  <c r="E28" i="7"/>
  <c r="F28" i="7"/>
  <c r="G28" i="7"/>
  <c r="H28" i="7"/>
  <c r="I28" i="7"/>
  <c r="C29" i="7"/>
  <c r="D29" i="7"/>
  <c r="E29" i="7"/>
  <c r="F29" i="7"/>
  <c r="G29" i="7"/>
  <c r="H29" i="7"/>
  <c r="I29" i="7"/>
  <c r="C30" i="7"/>
  <c r="D30" i="7"/>
  <c r="E30" i="7"/>
  <c r="F30" i="7"/>
  <c r="G30" i="7"/>
  <c r="H30" i="7"/>
  <c r="I30" i="7"/>
  <c r="C31" i="7"/>
  <c r="D31" i="7"/>
  <c r="E31" i="7"/>
  <c r="F31" i="7"/>
  <c r="G31" i="7"/>
  <c r="H31" i="7"/>
  <c r="I31" i="7"/>
  <c r="C32" i="7"/>
  <c r="D32" i="7"/>
  <c r="E32" i="7"/>
  <c r="F32" i="7"/>
  <c r="G32" i="7"/>
  <c r="H32" i="7"/>
  <c r="I32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" i="7"/>
  <c r="G13" i="6"/>
  <c r="J1" i="5" s="1"/>
  <c r="E97" i="7" l="1"/>
  <c r="E99" i="7"/>
  <c r="E101" i="7"/>
  <c r="E103" i="7"/>
  <c r="E105" i="7"/>
  <c r="E107" i="7"/>
  <c r="E109" i="7"/>
  <c r="E111" i="7"/>
  <c r="E113" i="7"/>
  <c r="E115" i="7"/>
  <c r="E117" i="7"/>
  <c r="E119" i="7"/>
  <c r="E121" i="7"/>
  <c r="E123" i="7"/>
  <c r="E125" i="7"/>
  <c r="E127" i="7"/>
  <c r="E129" i="7"/>
  <c r="E131" i="7"/>
  <c r="E133" i="7"/>
  <c r="E96" i="7"/>
  <c r="E98" i="7"/>
  <c r="E100" i="7"/>
  <c r="E102" i="7"/>
  <c r="E104" i="7"/>
  <c r="E106" i="7"/>
  <c r="E108" i="7"/>
  <c r="E110" i="7"/>
  <c r="E112" i="7"/>
  <c r="E114" i="7"/>
  <c r="E116" i="7"/>
  <c r="E118" i="7"/>
  <c r="E120" i="7"/>
  <c r="E122" i="7"/>
  <c r="E124" i="7"/>
  <c r="E126" i="7"/>
  <c r="E128" i="7"/>
  <c r="E130" i="7"/>
  <c r="E132" i="7"/>
  <c r="E134" i="7"/>
  <c r="B39" i="7"/>
  <c r="B96" i="7"/>
  <c r="B98" i="7"/>
  <c r="B100" i="7"/>
  <c r="B102" i="7"/>
  <c r="B104" i="7"/>
  <c r="B106" i="7"/>
  <c r="B108" i="7"/>
  <c r="B110" i="7"/>
  <c r="B112" i="7"/>
  <c r="B114" i="7"/>
  <c r="B116" i="7"/>
  <c r="B118" i="7"/>
  <c r="B120" i="7"/>
  <c r="B122" i="7"/>
  <c r="B124" i="7"/>
  <c r="B126" i="7"/>
  <c r="B128" i="7"/>
  <c r="B130" i="7"/>
  <c r="B132" i="7"/>
  <c r="B134" i="7"/>
  <c r="B97" i="7"/>
  <c r="B99" i="7"/>
  <c r="B101" i="7"/>
  <c r="B103" i="7"/>
  <c r="B105" i="7"/>
  <c r="B107" i="7"/>
  <c r="B109" i="7"/>
  <c r="B111" i="7"/>
  <c r="B113" i="7"/>
  <c r="B115" i="7"/>
  <c r="B117" i="7"/>
  <c r="B119" i="7"/>
  <c r="B121" i="7"/>
  <c r="B123" i="7"/>
  <c r="B125" i="7"/>
  <c r="B127" i="7"/>
  <c r="B129" i="7"/>
  <c r="B131" i="7"/>
  <c r="B133" i="7"/>
  <c r="H99" i="7"/>
  <c r="H115" i="7"/>
  <c r="H117" i="7"/>
  <c r="H119" i="7"/>
  <c r="H129" i="7"/>
  <c r="H131" i="7"/>
  <c r="H133" i="7"/>
  <c r="H96" i="7"/>
  <c r="H98" i="7"/>
  <c r="H100" i="7"/>
  <c r="H102" i="7"/>
  <c r="H104" i="7"/>
  <c r="H106" i="7"/>
  <c r="H108" i="7"/>
  <c r="H110" i="7"/>
  <c r="H112" i="7"/>
  <c r="H114" i="7"/>
  <c r="H116" i="7"/>
  <c r="H118" i="7"/>
  <c r="H120" i="7"/>
  <c r="H122" i="7"/>
  <c r="H124" i="7"/>
  <c r="H126" i="7"/>
  <c r="H128" i="7"/>
  <c r="H130" i="7"/>
  <c r="H132" i="7"/>
  <c r="H134" i="7"/>
  <c r="H101" i="7"/>
  <c r="H121" i="7"/>
  <c r="H123" i="7"/>
  <c r="H97" i="7"/>
  <c r="H103" i="7"/>
  <c r="H105" i="7"/>
  <c r="H107" i="7"/>
  <c r="H109" i="7"/>
  <c r="H111" i="7"/>
  <c r="H113" i="7"/>
  <c r="H125" i="7"/>
  <c r="H127" i="7"/>
  <c r="D103" i="7"/>
  <c r="D105" i="7"/>
  <c r="D111" i="7"/>
  <c r="D113" i="7"/>
  <c r="D121" i="7"/>
  <c r="D123" i="7"/>
  <c r="D125" i="7"/>
  <c r="D127" i="7"/>
  <c r="D96" i="7"/>
  <c r="D98" i="7"/>
  <c r="D100" i="7"/>
  <c r="D10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32" i="7"/>
  <c r="D134" i="7"/>
  <c r="D99" i="7"/>
  <c r="D107" i="7"/>
  <c r="D109" i="7"/>
  <c r="D117" i="7"/>
  <c r="D119" i="7"/>
  <c r="D97" i="7"/>
  <c r="D101" i="7"/>
  <c r="D115" i="7"/>
  <c r="D129" i="7"/>
  <c r="D131" i="7"/>
  <c r="D133" i="7"/>
  <c r="F106" i="7"/>
  <c r="F108" i="7"/>
  <c r="F97" i="7"/>
  <c r="F99" i="7"/>
  <c r="F101" i="7"/>
  <c r="F103" i="7"/>
  <c r="F105" i="7"/>
  <c r="F107" i="7"/>
  <c r="F109" i="7"/>
  <c r="F111" i="7"/>
  <c r="F113" i="7"/>
  <c r="F115" i="7"/>
  <c r="F117" i="7"/>
  <c r="F119" i="7"/>
  <c r="F121" i="7"/>
  <c r="F123" i="7"/>
  <c r="F125" i="7"/>
  <c r="F127" i="7"/>
  <c r="F129" i="7"/>
  <c r="F131" i="7"/>
  <c r="F133" i="7"/>
  <c r="F104" i="7"/>
  <c r="F110" i="7"/>
  <c r="F112" i="7"/>
  <c r="F114" i="7"/>
  <c r="F126" i="7"/>
  <c r="F128" i="7"/>
  <c r="F130" i="7"/>
  <c r="F132" i="7"/>
  <c r="F134" i="7"/>
  <c r="F96" i="7"/>
  <c r="F98" i="7"/>
  <c r="F100" i="7"/>
  <c r="F102" i="7"/>
  <c r="F116" i="7"/>
  <c r="F118" i="7"/>
  <c r="F120" i="7"/>
  <c r="F122" i="7"/>
  <c r="F124" i="7"/>
  <c r="G96" i="7"/>
  <c r="G98" i="7"/>
  <c r="G100" i="7"/>
  <c r="G102" i="7"/>
  <c r="G104" i="7"/>
  <c r="G106" i="7"/>
  <c r="G108" i="7"/>
  <c r="G110" i="7"/>
  <c r="G112" i="7"/>
  <c r="G114" i="7"/>
  <c r="G116" i="7"/>
  <c r="G118" i="7"/>
  <c r="G120" i="7"/>
  <c r="G122" i="7"/>
  <c r="G124" i="7"/>
  <c r="G126" i="7"/>
  <c r="G128" i="7"/>
  <c r="G130" i="7"/>
  <c r="G132" i="7"/>
  <c r="G134" i="7"/>
  <c r="G97" i="7"/>
  <c r="G99" i="7"/>
  <c r="G101" i="7"/>
  <c r="G103" i="7"/>
  <c r="G105" i="7"/>
  <c r="G107" i="7"/>
  <c r="G109" i="7"/>
  <c r="G111" i="7"/>
  <c r="G113" i="7"/>
  <c r="G115" i="7"/>
  <c r="G117" i="7"/>
  <c r="G119" i="7"/>
  <c r="G121" i="7"/>
  <c r="G123" i="7"/>
  <c r="G125" i="7"/>
  <c r="G127" i="7"/>
  <c r="G129" i="7"/>
  <c r="G131" i="7"/>
  <c r="G133" i="7"/>
  <c r="C97" i="7"/>
  <c r="C101" i="7"/>
  <c r="C105" i="7"/>
  <c r="C109" i="7"/>
  <c r="C113" i="7"/>
  <c r="C117" i="7"/>
  <c r="C121" i="7"/>
  <c r="C125" i="7"/>
  <c r="C129" i="7"/>
  <c r="C133" i="7"/>
  <c r="C99" i="7"/>
  <c r="C107" i="7"/>
  <c r="C115" i="7"/>
  <c r="C123" i="7"/>
  <c r="C131" i="7"/>
  <c r="C102" i="7"/>
  <c r="C110" i="7"/>
  <c r="C118" i="7"/>
  <c r="C126" i="7"/>
  <c r="C134" i="7"/>
  <c r="C96" i="7"/>
  <c r="C100" i="7"/>
  <c r="C104" i="7"/>
  <c r="C108" i="7"/>
  <c r="C112" i="7"/>
  <c r="C116" i="7"/>
  <c r="C120" i="7"/>
  <c r="C124" i="7"/>
  <c r="C128" i="7"/>
  <c r="C132" i="7"/>
  <c r="C103" i="7"/>
  <c r="C111" i="7"/>
  <c r="C119" i="7"/>
  <c r="C127" i="7"/>
  <c r="C98" i="7"/>
  <c r="C106" i="7"/>
  <c r="C114" i="7"/>
  <c r="C122" i="7"/>
  <c r="C130" i="7"/>
  <c r="I98" i="7"/>
  <c r="I101" i="7"/>
  <c r="I103" i="7"/>
  <c r="I106" i="7"/>
  <c r="I108" i="7"/>
  <c r="I111" i="7"/>
  <c r="I114" i="7"/>
  <c r="I117" i="7"/>
  <c r="I121" i="7"/>
  <c r="I124" i="7"/>
  <c r="I127" i="7"/>
  <c r="I130" i="7"/>
  <c r="I132" i="7"/>
  <c r="I96" i="7"/>
  <c r="I100" i="7"/>
  <c r="I104" i="7"/>
  <c r="I107" i="7"/>
  <c r="I110" i="7"/>
  <c r="I113" i="7"/>
  <c r="I116" i="7"/>
  <c r="I119" i="7"/>
  <c r="I122" i="7"/>
  <c r="I126" i="7"/>
  <c r="I128" i="7"/>
  <c r="I131" i="7"/>
  <c r="I134" i="7"/>
  <c r="I97" i="7"/>
  <c r="I99" i="7"/>
  <c r="I102" i="7"/>
  <c r="I105" i="7"/>
  <c r="I109" i="7"/>
  <c r="I112" i="7"/>
  <c r="I115" i="7"/>
  <c r="I118" i="7"/>
  <c r="I120" i="7"/>
  <c r="I123" i="7"/>
  <c r="I125" i="7"/>
  <c r="I129" i="7"/>
  <c r="I133" i="7"/>
  <c r="B38" i="7"/>
  <c r="C41" i="7"/>
  <c r="B90" i="7"/>
  <c r="B78" i="7"/>
  <c r="B66" i="7"/>
  <c r="B46" i="7"/>
  <c r="G35" i="7"/>
  <c r="C35" i="7"/>
  <c r="B93" i="7"/>
  <c r="B89" i="7"/>
  <c r="B85" i="7"/>
  <c r="B81" i="7"/>
  <c r="B77" i="7"/>
  <c r="B73" i="7"/>
  <c r="B69" i="7"/>
  <c r="B65" i="7"/>
  <c r="B61" i="7"/>
  <c r="B57" i="7"/>
  <c r="B53" i="7"/>
  <c r="B49" i="7"/>
  <c r="B45" i="7"/>
  <c r="B41" i="7"/>
  <c r="B37" i="7"/>
  <c r="C85" i="7"/>
  <c r="C69" i="7"/>
  <c r="C53" i="7"/>
  <c r="C37" i="7"/>
  <c r="C33" i="7"/>
  <c r="D35" i="7"/>
  <c r="B86" i="7"/>
  <c r="B74" i="7"/>
  <c r="B62" i="7"/>
  <c r="B54" i="7"/>
  <c r="B42" i="7"/>
  <c r="C89" i="7"/>
  <c r="C57" i="7"/>
  <c r="C80" i="7"/>
  <c r="F39" i="7"/>
  <c r="B35" i="7"/>
  <c r="B92" i="7"/>
  <c r="B88" i="7"/>
  <c r="B84" i="7"/>
  <c r="B80" i="7"/>
  <c r="B76" i="7"/>
  <c r="B72" i="7"/>
  <c r="B68" i="7"/>
  <c r="B64" i="7"/>
  <c r="B60" i="7"/>
  <c r="B56" i="7"/>
  <c r="B52" i="7"/>
  <c r="B48" i="7"/>
  <c r="B44" i="7"/>
  <c r="B40" i="7"/>
  <c r="B36" i="7"/>
  <c r="C81" i="7"/>
  <c r="C65" i="7"/>
  <c r="C49" i="7"/>
  <c r="B94" i="7"/>
  <c r="B82" i="7"/>
  <c r="B70" i="7"/>
  <c r="B58" i="7"/>
  <c r="B50" i="7"/>
  <c r="C73" i="7"/>
  <c r="G87" i="7"/>
  <c r="F42" i="7"/>
  <c r="I33" i="7"/>
  <c r="B95" i="7"/>
  <c r="B91" i="7"/>
  <c r="B87" i="7"/>
  <c r="B83" i="7"/>
  <c r="B79" i="7"/>
  <c r="B75" i="7"/>
  <c r="B71" i="7"/>
  <c r="B67" i="7"/>
  <c r="B63" i="7"/>
  <c r="B59" i="7"/>
  <c r="B55" i="7"/>
  <c r="B51" i="7"/>
  <c r="B47" i="7"/>
  <c r="B43" i="7"/>
  <c r="C93" i="7"/>
  <c r="C77" i="7"/>
  <c r="C61" i="7"/>
  <c r="C45" i="7"/>
  <c r="H33" i="7"/>
  <c r="E37" i="7"/>
  <c r="G84" i="7"/>
  <c r="F74" i="7"/>
  <c r="G55" i="7"/>
  <c r="F45" i="7"/>
  <c r="G93" i="7"/>
  <c r="G90" i="7"/>
  <c r="F87" i="7"/>
  <c r="G83" i="7"/>
  <c r="G80" i="7"/>
  <c r="G61" i="7"/>
  <c r="G58" i="7"/>
  <c r="F55" i="7"/>
  <c r="G51" i="7"/>
  <c r="G48" i="7"/>
  <c r="G33" i="7"/>
  <c r="E95" i="7"/>
  <c r="E92" i="7"/>
  <c r="I80" i="7"/>
  <c r="I69" i="7"/>
  <c r="G52" i="7"/>
  <c r="F93" i="7"/>
  <c r="F90" i="7"/>
  <c r="I85" i="7"/>
  <c r="F81" i="7"/>
  <c r="E79" i="7"/>
  <c r="E76" i="7"/>
  <c r="G71" i="7"/>
  <c r="G68" i="7"/>
  <c r="I64" i="7"/>
  <c r="F61" i="7"/>
  <c r="F58" i="7"/>
  <c r="I53" i="7"/>
  <c r="F49" i="7"/>
  <c r="E47" i="7"/>
  <c r="E44" i="7"/>
  <c r="G39" i="7"/>
  <c r="G36" i="7"/>
  <c r="F33" i="7"/>
  <c r="F77" i="7"/>
  <c r="F65" i="7"/>
  <c r="E63" i="7"/>
  <c r="E60" i="7"/>
  <c r="I48" i="7"/>
  <c r="I37" i="7"/>
  <c r="G77" i="7"/>
  <c r="G74" i="7"/>
  <c r="F71" i="7"/>
  <c r="G67" i="7"/>
  <c r="G64" i="7"/>
  <c r="G45" i="7"/>
  <c r="G42" i="7"/>
  <c r="E33" i="7"/>
  <c r="D95" i="7"/>
  <c r="D86" i="7"/>
  <c r="D73" i="7"/>
  <c r="D63" i="7"/>
  <c r="D54" i="7"/>
  <c r="D41" i="7"/>
  <c r="D83" i="7"/>
  <c r="D67" i="7"/>
  <c r="D60" i="7"/>
  <c r="D51" i="7"/>
  <c r="D44" i="7"/>
  <c r="D82" i="7"/>
  <c r="D66" i="7"/>
  <c r="D50" i="7"/>
  <c r="D33" i="7"/>
  <c r="D89" i="7"/>
  <c r="D79" i="7"/>
  <c r="D70" i="7"/>
  <c r="D57" i="7"/>
  <c r="D47" i="7"/>
  <c r="D38" i="7"/>
  <c r="D93" i="7"/>
  <c r="D92" i="7"/>
  <c r="D76" i="7"/>
  <c r="F37" i="7"/>
  <c r="F44" i="7"/>
  <c r="F47" i="7"/>
  <c r="F50" i="7"/>
  <c r="F53" i="7"/>
  <c r="F60" i="7"/>
  <c r="F63" i="7"/>
  <c r="F66" i="7"/>
  <c r="F69" i="7"/>
  <c r="F76" i="7"/>
  <c r="F79" i="7"/>
  <c r="F82" i="7"/>
  <c r="F85" i="7"/>
  <c r="F92" i="7"/>
  <c r="F95" i="7"/>
  <c r="F35" i="7"/>
  <c r="F38" i="7"/>
  <c r="F41" i="7"/>
  <c r="F48" i="7"/>
  <c r="F51" i="7"/>
  <c r="F54" i="7"/>
  <c r="F57" i="7"/>
  <c r="F64" i="7"/>
  <c r="F67" i="7"/>
  <c r="F70" i="7"/>
  <c r="F73" i="7"/>
  <c r="F80" i="7"/>
  <c r="F83" i="7"/>
  <c r="F86" i="7"/>
  <c r="F89" i="7"/>
  <c r="F94" i="7"/>
  <c r="F91" i="7"/>
  <c r="I89" i="7"/>
  <c r="F88" i="7"/>
  <c r="I86" i="7"/>
  <c r="E85" i="7"/>
  <c r="F84" i="7"/>
  <c r="I82" i="7"/>
  <c r="E81" i="7"/>
  <c r="D80" i="7"/>
  <c r="F78" i="7"/>
  <c r="F75" i="7"/>
  <c r="I73" i="7"/>
  <c r="F72" i="7"/>
  <c r="I70" i="7"/>
  <c r="E69" i="7"/>
  <c r="F68" i="7"/>
  <c r="I66" i="7"/>
  <c r="E65" i="7"/>
  <c r="D64" i="7"/>
  <c r="F62" i="7"/>
  <c r="F59" i="7"/>
  <c r="I57" i="7"/>
  <c r="F56" i="7"/>
  <c r="I54" i="7"/>
  <c r="E53" i="7"/>
  <c r="F52" i="7"/>
  <c r="I50" i="7"/>
  <c r="E49" i="7"/>
  <c r="D48" i="7"/>
  <c r="F46" i="7"/>
  <c r="F43" i="7"/>
  <c r="I41" i="7"/>
  <c r="F40" i="7"/>
  <c r="I38" i="7"/>
  <c r="F36" i="7"/>
  <c r="I36" i="7"/>
  <c r="I39" i="7"/>
  <c r="I42" i="7"/>
  <c r="I45" i="7"/>
  <c r="I52" i="7"/>
  <c r="I55" i="7"/>
  <c r="I58" i="7"/>
  <c r="I61" i="7"/>
  <c r="I68" i="7"/>
  <c r="I71" i="7"/>
  <c r="I74" i="7"/>
  <c r="I77" i="7"/>
  <c r="I84" i="7"/>
  <c r="I87" i="7"/>
  <c r="I90" i="7"/>
  <c r="I93" i="7"/>
  <c r="I40" i="7"/>
  <c r="I43" i="7"/>
  <c r="I46" i="7"/>
  <c r="I49" i="7"/>
  <c r="I56" i="7"/>
  <c r="I59" i="7"/>
  <c r="I62" i="7"/>
  <c r="I65" i="7"/>
  <c r="I72" i="7"/>
  <c r="I75" i="7"/>
  <c r="I78" i="7"/>
  <c r="I81" i="7"/>
  <c r="I88" i="7"/>
  <c r="I91" i="7"/>
  <c r="I94" i="7"/>
  <c r="E35" i="7"/>
  <c r="E38" i="7"/>
  <c r="E41" i="7"/>
  <c r="E48" i="7"/>
  <c r="E51" i="7"/>
  <c r="E54" i="7"/>
  <c r="E57" i="7"/>
  <c r="E64" i="7"/>
  <c r="E67" i="7"/>
  <c r="E70" i="7"/>
  <c r="E73" i="7"/>
  <c r="E80" i="7"/>
  <c r="E83" i="7"/>
  <c r="E86" i="7"/>
  <c r="E89" i="7"/>
  <c r="E36" i="7"/>
  <c r="E39" i="7"/>
  <c r="E42" i="7"/>
  <c r="E45" i="7"/>
  <c r="E52" i="7"/>
  <c r="E55" i="7"/>
  <c r="E58" i="7"/>
  <c r="E61" i="7"/>
  <c r="E68" i="7"/>
  <c r="E71" i="7"/>
  <c r="E74" i="7"/>
  <c r="E77" i="7"/>
  <c r="E84" i="7"/>
  <c r="E87" i="7"/>
  <c r="E90" i="7"/>
  <c r="E93" i="7"/>
  <c r="I95" i="7"/>
  <c r="E94" i="7"/>
  <c r="I92" i="7"/>
  <c r="E91" i="7"/>
  <c r="G89" i="7"/>
  <c r="E88" i="7"/>
  <c r="G86" i="7"/>
  <c r="D85" i="7"/>
  <c r="I83" i="7"/>
  <c r="E82" i="7"/>
  <c r="I79" i="7"/>
  <c r="E78" i="7"/>
  <c r="I76" i="7"/>
  <c r="E75" i="7"/>
  <c r="G73" i="7"/>
  <c r="E72" i="7"/>
  <c r="G70" i="7"/>
  <c r="D69" i="7"/>
  <c r="I67" i="7"/>
  <c r="E66" i="7"/>
  <c r="I63" i="7"/>
  <c r="E62" i="7"/>
  <c r="I60" i="7"/>
  <c r="E59" i="7"/>
  <c r="G57" i="7"/>
  <c r="E56" i="7"/>
  <c r="G54" i="7"/>
  <c r="D53" i="7"/>
  <c r="I51" i="7"/>
  <c r="E50" i="7"/>
  <c r="I47" i="7"/>
  <c r="E46" i="7"/>
  <c r="I44" i="7"/>
  <c r="E43" i="7"/>
  <c r="G41" i="7"/>
  <c r="E40" i="7"/>
  <c r="G38" i="7"/>
  <c r="D37" i="7"/>
  <c r="I35" i="7"/>
  <c r="H35" i="7"/>
  <c r="G95" i="7"/>
  <c r="D94" i="7"/>
  <c r="G92" i="7"/>
  <c r="D91" i="7"/>
  <c r="D88" i="7"/>
  <c r="G85" i="7"/>
  <c r="G82" i="7"/>
  <c r="D81" i="7"/>
  <c r="G79" i="7"/>
  <c r="D78" i="7"/>
  <c r="G76" i="7"/>
  <c r="D75" i="7"/>
  <c r="D72" i="7"/>
  <c r="G69" i="7"/>
  <c r="G66" i="7"/>
  <c r="D65" i="7"/>
  <c r="G63" i="7"/>
  <c r="D62" i="7"/>
  <c r="G60" i="7"/>
  <c r="D59" i="7"/>
  <c r="D56" i="7"/>
  <c r="G53" i="7"/>
  <c r="G50" i="7"/>
  <c r="D49" i="7"/>
  <c r="G47" i="7"/>
  <c r="D46" i="7"/>
  <c r="G44" i="7"/>
  <c r="D43" i="7"/>
  <c r="D40" i="7"/>
  <c r="G37" i="7"/>
  <c r="G94" i="7"/>
  <c r="G91" i="7"/>
  <c r="D90" i="7"/>
  <c r="G88" i="7"/>
  <c r="D87" i="7"/>
  <c r="D84" i="7"/>
  <c r="G81" i="7"/>
  <c r="G78" i="7"/>
  <c r="D77" i="7"/>
  <c r="G75" i="7"/>
  <c r="D74" i="7"/>
  <c r="G72" i="7"/>
  <c r="D71" i="7"/>
  <c r="D68" i="7"/>
  <c r="G65" i="7"/>
  <c r="G62" i="7"/>
  <c r="D61" i="7"/>
  <c r="G59" i="7"/>
  <c r="D58" i="7"/>
  <c r="G56" i="7"/>
  <c r="D55" i="7"/>
  <c r="D52" i="7"/>
  <c r="G49" i="7"/>
  <c r="G46" i="7"/>
  <c r="D45" i="7"/>
  <c r="G43" i="7"/>
  <c r="D42" i="7"/>
  <c r="G40" i="7"/>
  <c r="D39" i="7"/>
  <c r="D36" i="7"/>
  <c r="H88" i="7"/>
  <c r="H77" i="7"/>
  <c r="H63" i="7"/>
  <c r="H54" i="7"/>
  <c r="H45" i="7"/>
  <c r="H40" i="7"/>
  <c r="H91" i="7"/>
  <c r="H89" i="7"/>
  <c r="H84" i="7"/>
  <c r="H82" i="7"/>
  <c r="H75" i="7"/>
  <c r="H73" i="7"/>
  <c r="H68" i="7"/>
  <c r="H66" i="7"/>
  <c r="H59" i="7"/>
  <c r="H57" i="7"/>
  <c r="H52" i="7"/>
  <c r="H50" i="7"/>
  <c r="H43" i="7"/>
  <c r="H41" i="7"/>
  <c r="H36" i="7"/>
  <c r="H95" i="7"/>
  <c r="H86" i="7"/>
  <c r="H72" i="7"/>
  <c r="H56" i="7"/>
  <c r="H94" i="7"/>
  <c r="H87" i="7"/>
  <c r="H85" i="7"/>
  <c r="H80" i="7"/>
  <c r="H78" i="7"/>
  <c r="H71" i="7"/>
  <c r="H69" i="7"/>
  <c r="H64" i="7"/>
  <c r="H62" i="7"/>
  <c r="H55" i="7"/>
  <c r="H53" i="7"/>
  <c r="H48" i="7"/>
  <c r="H46" i="7"/>
  <c r="H39" i="7"/>
  <c r="H37" i="7"/>
  <c r="H93" i="7"/>
  <c r="H79" i="7"/>
  <c r="H70" i="7"/>
  <c r="H61" i="7"/>
  <c r="H47" i="7"/>
  <c r="H38" i="7"/>
  <c r="H92" i="7"/>
  <c r="H90" i="7"/>
  <c r="H83" i="7"/>
  <c r="H81" i="7"/>
  <c r="H76" i="7"/>
  <c r="H74" i="7"/>
  <c r="H67" i="7"/>
  <c r="H65" i="7"/>
  <c r="H60" i="7"/>
  <c r="H58" i="7"/>
  <c r="H51" i="7"/>
  <c r="H49" i="7"/>
  <c r="H44" i="7"/>
  <c r="H42" i="7"/>
  <c r="C92" i="7"/>
  <c r="C88" i="7"/>
  <c r="C84" i="7"/>
  <c r="C76" i="7"/>
  <c r="C72" i="7"/>
  <c r="C68" i="7"/>
  <c r="C64" i="7"/>
  <c r="C60" i="7"/>
  <c r="C56" i="7"/>
  <c r="C52" i="7"/>
  <c r="C48" i="7"/>
  <c r="C44" i="7"/>
  <c r="C40" i="7"/>
  <c r="C36" i="7"/>
  <c r="C94" i="7"/>
  <c r="C90" i="7"/>
  <c r="C86" i="7"/>
  <c r="C82" i="7"/>
  <c r="C78" i="7"/>
  <c r="C74" i="7"/>
  <c r="C70" i="7"/>
  <c r="C66" i="7"/>
  <c r="C62" i="7"/>
  <c r="C58" i="7"/>
  <c r="C54" i="7"/>
  <c r="C50" i="7"/>
  <c r="C46" i="7"/>
  <c r="C42" i="7"/>
  <c r="C38" i="7"/>
  <c r="C95" i="7"/>
  <c r="C91" i="7"/>
  <c r="C87" i="7"/>
  <c r="C83" i="7"/>
  <c r="C79" i="7"/>
  <c r="C75" i="7"/>
  <c r="C71" i="7"/>
  <c r="C67" i="7"/>
  <c r="C63" i="7"/>
  <c r="C59" i="7"/>
  <c r="C55" i="7"/>
  <c r="C51" i="7"/>
  <c r="C47" i="7"/>
  <c r="C43" i="7"/>
  <c r="C39" i="7"/>
  <c r="B33" i="7"/>
  <c r="N29" i="7"/>
  <c r="O31" i="7" s="1"/>
  <c r="J129" i="7" l="1"/>
  <c r="J96" i="7"/>
  <c r="J110" i="7"/>
  <c r="J125" i="7"/>
  <c r="J132" i="7"/>
  <c r="J108" i="7"/>
  <c r="J117" i="7"/>
  <c r="J133" i="7"/>
  <c r="J100" i="7"/>
  <c r="G135" i="7"/>
  <c r="G45" i="6" s="1"/>
  <c r="J115" i="7"/>
  <c r="J102" i="7"/>
  <c r="J131" i="7"/>
  <c r="J119" i="7"/>
  <c r="J107" i="7"/>
  <c r="J121" i="7"/>
  <c r="J98" i="7"/>
  <c r="F135" i="7"/>
  <c r="B135" i="7"/>
  <c r="B45" i="6" s="1"/>
  <c r="E135" i="7"/>
  <c r="D135" i="7"/>
  <c r="J123" i="7"/>
  <c r="J112" i="7"/>
  <c r="J99" i="7"/>
  <c r="J128" i="7"/>
  <c r="J116" i="7"/>
  <c r="J104" i="7"/>
  <c r="H135" i="7"/>
  <c r="J97" i="7"/>
  <c r="J113" i="7"/>
  <c r="J127" i="7"/>
  <c r="J118" i="7"/>
  <c r="J122" i="7"/>
  <c r="J101" i="7"/>
  <c r="J130" i="7"/>
  <c r="J106" i="7"/>
  <c r="C135" i="7"/>
  <c r="J120" i="7"/>
  <c r="J109" i="7"/>
  <c r="J126" i="7"/>
  <c r="J114" i="7"/>
  <c r="J103" i="7"/>
  <c r="J105" i="7"/>
  <c r="J134" i="7"/>
  <c r="J124" i="7"/>
  <c r="J111" i="7"/>
  <c r="I135" i="7"/>
  <c r="J41" i="7"/>
  <c r="J94" i="7"/>
  <c r="J73" i="7"/>
  <c r="J62" i="7"/>
  <c r="J78" i="7"/>
  <c r="J42" i="7"/>
  <c r="J74" i="7"/>
  <c r="J56" i="7"/>
  <c r="J49" i="7"/>
  <c r="J65" i="7"/>
  <c r="J81" i="7"/>
  <c r="J46" i="7"/>
  <c r="J53" i="7"/>
  <c r="J93" i="7"/>
  <c r="J61" i="7"/>
  <c r="J35" i="7"/>
  <c r="J89" i="7"/>
  <c r="J57" i="7"/>
  <c r="J59" i="7"/>
  <c r="J91" i="7"/>
  <c r="J36" i="7"/>
  <c r="J80" i="7"/>
  <c r="J77" i="7"/>
  <c r="J43" i="7"/>
  <c r="J75" i="7"/>
  <c r="J79" i="7"/>
  <c r="J44" i="7"/>
  <c r="J60" i="7"/>
  <c r="J38" i="7"/>
  <c r="J54" i="7"/>
  <c r="J70" i="7"/>
  <c r="J86" i="7"/>
  <c r="J68" i="7"/>
  <c r="J76" i="7"/>
  <c r="J88" i="7"/>
  <c r="J58" i="7"/>
  <c r="J90" i="7"/>
  <c r="J37" i="7"/>
  <c r="J69" i="7"/>
  <c r="J85" i="7"/>
  <c r="J45" i="7"/>
  <c r="J50" i="7"/>
  <c r="J51" i="7"/>
  <c r="J67" i="7"/>
  <c r="J84" i="7"/>
  <c r="J39" i="7"/>
  <c r="J55" i="7"/>
  <c r="J71" i="7"/>
  <c r="J87" i="7"/>
  <c r="J40" i="7"/>
  <c r="J52" i="7"/>
  <c r="J64" i="7"/>
  <c r="J72" i="7"/>
  <c r="J92" i="7"/>
  <c r="J47" i="7"/>
  <c r="J63" i="7"/>
  <c r="J95" i="7"/>
  <c r="J66" i="7"/>
  <c r="J82" i="7"/>
  <c r="J48" i="7"/>
  <c r="J83" i="7"/>
  <c r="N31" i="7"/>
  <c r="H40" i="6" l="1"/>
  <c r="H41" i="6" s="1"/>
  <c r="H45" i="6"/>
  <c r="E40" i="6"/>
  <c r="E41" i="6" s="1"/>
  <c r="E45" i="6"/>
  <c r="I40" i="6"/>
  <c r="I41" i="6" s="1"/>
  <c r="I45" i="6"/>
  <c r="F40" i="6"/>
  <c r="F41" i="6" s="1"/>
  <c r="F45" i="6"/>
  <c r="C40" i="6"/>
  <c r="C41" i="6" s="1"/>
  <c r="C45" i="6"/>
  <c r="D40" i="6"/>
  <c r="D42" i="6" s="1"/>
  <c r="D45" i="6"/>
  <c r="B40" i="6"/>
  <c r="G40" i="6"/>
  <c r="G41" i="6" s="1"/>
  <c r="E42" i="6"/>
  <c r="E43" i="6" s="1"/>
  <c r="H42" i="6"/>
  <c r="H43" i="6" s="1"/>
  <c r="H44" i="6"/>
  <c r="M36" i="7"/>
  <c r="M110" i="7"/>
  <c r="M96" i="7"/>
  <c r="M100" i="7"/>
  <c r="M104" i="7"/>
  <c r="M108" i="7"/>
  <c r="M112" i="7"/>
  <c r="M116" i="7"/>
  <c r="M120" i="7"/>
  <c r="M124" i="7"/>
  <c r="M128" i="7"/>
  <c r="M132" i="7"/>
  <c r="M97" i="7"/>
  <c r="M101" i="7"/>
  <c r="M105" i="7"/>
  <c r="M109" i="7"/>
  <c r="M113" i="7"/>
  <c r="M117" i="7"/>
  <c r="M121" i="7"/>
  <c r="M125" i="7"/>
  <c r="M129" i="7"/>
  <c r="M133" i="7"/>
  <c r="M94" i="7"/>
  <c r="M98" i="7"/>
  <c r="M102" i="7"/>
  <c r="M106" i="7"/>
  <c r="M114" i="7"/>
  <c r="M118" i="7"/>
  <c r="M122" i="7"/>
  <c r="M126" i="7"/>
  <c r="M130" i="7"/>
  <c r="M134" i="7"/>
  <c r="M95" i="7"/>
  <c r="M99" i="7"/>
  <c r="M103" i="7"/>
  <c r="M107" i="7"/>
  <c r="M111" i="7"/>
  <c r="M115" i="7"/>
  <c r="M119" i="7"/>
  <c r="M123" i="7"/>
  <c r="M127" i="7"/>
  <c r="M131" i="7"/>
  <c r="J135" i="7"/>
  <c r="M42" i="7"/>
  <c r="M92" i="7"/>
  <c r="M87" i="7"/>
  <c r="M66" i="7"/>
  <c r="M91" i="7"/>
  <c r="M69" i="7"/>
  <c r="M81" i="7"/>
  <c r="M80" i="7"/>
  <c r="M39" i="7"/>
  <c r="M58" i="7"/>
  <c r="M37" i="7"/>
  <c r="M45" i="7"/>
  <c r="M82" i="7"/>
  <c r="M77" i="7"/>
  <c r="M63" i="7"/>
  <c r="M59" i="7"/>
  <c r="M62" i="7"/>
  <c r="M67" i="7"/>
  <c r="M41" i="7"/>
  <c r="M73" i="7"/>
  <c r="M76" i="7"/>
  <c r="M60" i="7"/>
  <c r="M48" i="7"/>
  <c r="M75" i="7"/>
  <c r="M78" i="7"/>
  <c r="M46" i="7"/>
  <c r="M43" i="7"/>
  <c r="M61" i="7"/>
  <c r="M86" i="7"/>
  <c r="M35" i="7"/>
  <c r="N35" i="7" s="1"/>
  <c r="M68" i="7"/>
  <c r="M51" i="7"/>
  <c r="M74" i="7"/>
  <c r="M50" i="7"/>
  <c r="M83" i="7"/>
  <c r="M93" i="7"/>
  <c r="M49" i="7"/>
  <c r="M47" i="7"/>
  <c r="M65" i="7"/>
  <c r="M84" i="7"/>
  <c r="M64" i="7"/>
  <c r="M44" i="7"/>
  <c r="M71" i="7"/>
  <c r="M90" i="7"/>
  <c r="M70" i="7"/>
  <c r="M54" i="7"/>
  <c r="M38" i="7"/>
  <c r="M55" i="7"/>
  <c r="M85" i="7"/>
  <c r="M53" i="7"/>
  <c r="M79" i="7"/>
  <c r="M89" i="7"/>
  <c r="M57" i="7"/>
  <c r="M88" i="7"/>
  <c r="M72" i="7"/>
  <c r="M56" i="7"/>
  <c r="M40" i="7"/>
  <c r="M52" i="7"/>
  <c r="C44" i="6" l="1"/>
  <c r="C42" i="6"/>
  <c r="C43" i="6" s="1"/>
  <c r="F44" i="6"/>
  <c r="E44" i="6"/>
  <c r="F42" i="6"/>
  <c r="F43" i="6" s="1"/>
  <c r="D41" i="6"/>
  <c r="D43" i="6" s="1"/>
  <c r="D44" i="6"/>
  <c r="G44" i="6"/>
  <c r="G42" i="6"/>
  <c r="G43" i="6" s="1"/>
  <c r="E48" i="6"/>
  <c r="E50" i="6" s="1"/>
  <c r="B42" i="6"/>
  <c r="B44" i="6"/>
  <c r="B41" i="6"/>
  <c r="N36" i="7"/>
  <c r="N37" i="7" s="1"/>
  <c r="N38" i="7" s="1"/>
  <c r="N39" i="7" s="1"/>
  <c r="N40" i="7" s="1"/>
  <c r="N41" i="7" s="1"/>
  <c r="N42" i="7" s="1"/>
  <c r="O35" i="7"/>
  <c r="E51" i="6" l="1"/>
  <c r="E49" i="6"/>
  <c r="B43" i="6"/>
  <c r="I42" i="6"/>
  <c r="I44" i="6"/>
  <c r="A45" i="6" s="1"/>
  <c r="E52" i="6" l="1"/>
  <c r="E53" i="6" s="1"/>
  <c r="A47" i="6"/>
  <c r="E54" i="6"/>
  <c r="I43" i="6"/>
  <c r="K112" i="7" l="1"/>
  <c r="K133" i="7"/>
  <c r="K103" i="7"/>
  <c r="K134" i="7"/>
  <c r="K124" i="7"/>
  <c r="K99" i="7"/>
  <c r="K120" i="7"/>
  <c r="K114" i="7"/>
  <c r="K102" i="7"/>
  <c r="K132" i="7"/>
  <c r="K117" i="7"/>
  <c r="K96" i="7"/>
  <c r="K106" i="7"/>
  <c r="K115" i="7"/>
  <c r="K98" i="7"/>
  <c r="K128" i="7"/>
  <c r="K97" i="7"/>
  <c r="K129" i="7"/>
  <c r="K122" i="7"/>
  <c r="K111" i="7"/>
  <c r="K116" i="7"/>
  <c r="K109" i="7"/>
  <c r="K131" i="7"/>
  <c r="K121" i="7"/>
  <c r="K104" i="7"/>
  <c r="K113" i="7"/>
  <c r="K118" i="7"/>
  <c r="K110" i="7"/>
  <c r="K101" i="7"/>
  <c r="K130" i="7"/>
  <c r="K126" i="7"/>
  <c r="K125" i="7"/>
  <c r="K119" i="7"/>
  <c r="K108" i="7"/>
  <c r="K127" i="7"/>
  <c r="K105" i="7"/>
  <c r="K123" i="7"/>
  <c r="K100" i="7"/>
  <c r="K107" i="7"/>
  <c r="K79" i="7"/>
  <c r="K43" i="7"/>
  <c r="K49" i="7"/>
  <c r="K35" i="7"/>
  <c r="K67" i="7"/>
  <c r="K61" i="7"/>
  <c r="K41" i="7"/>
  <c r="K77" i="7"/>
  <c r="K73" i="7"/>
  <c r="K86" i="7"/>
  <c r="K47" i="7"/>
  <c r="K93" i="7"/>
  <c r="K48" i="7"/>
  <c r="K76" i="7"/>
  <c r="K84" i="7"/>
  <c r="K71" i="7"/>
  <c r="K39" i="7"/>
  <c r="K45" i="7"/>
  <c r="K52" i="7"/>
  <c r="K94" i="7"/>
  <c r="K85" i="7"/>
  <c r="K59" i="7"/>
  <c r="K88" i="7"/>
  <c r="K44" i="7"/>
  <c r="K83" i="7"/>
  <c r="K54" i="7"/>
  <c r="K91" i="7"/>
  <c r="K60" i="7"/>
  <c r="K64" i="7"/>
  <c r="K75" i="7"/>
  <c r="K46" i="7"/>
  <c r="K37" i="7"/>
  <c r="K53" i="7"/>
  <c r="K90" i="7"/>
  <c r="K89" i="7"/>
  <c r="K70" i="7"/>
  <c r="K51" i="7"/>
  <c r="K92" i="7"/>
  <c r="K82" i="7"/>
  <c r="K62" i="7"/>
  <c r="K50" i="7"/>
  <c r="K40" i="7"/>
  <c r="K42" i="7"/>
  <c r="K58" i="7"/>
  <c r="K36" i="7"/>
  <c r="K38" i="7"/>
  <c r="K69" i="7"/>
  <c r="K81" i="7"/>
  <c r="K87" i="7"/>
  <c r="K65" i="7"/>
  <c r="K66" i="7"/>
  <c r="K68" i="7"/>
  <c r="K55" i="7"/>
  <c r="K57" i="7"/>
  <c r="K78" i="7"/>
  <c r="K63" i="7"/>
  <c r="K72" i="7"/>
  <c r="K95" i="7"/>
  <c r="K80" i="7"/>
  <c r="K74" i="7"/>
  <c r="K56" i="7"/>
  <c r="O42" i="7"/>
  <c r="O39" i="7"/>
  <c r="O37" i="7"/>
  <c r="O40" i="7"/>
  <c r="O38" i="7"/>
  <c r="O36" i="7"/>
  <c r="O41" i="7"/>
  <c r="N43" i="7" l="1"/>
  <c r="O43" i="7" s="1"/>
  <c r="P43" i="7" s="1"/>
  <c r="Q43" i="7" s="1"/>
  <c r="P35" i="7"/>
  <c r="Q35" i="7" s="1"/>
  <c r="P41" i="7"/>
  <c r="Q41" i="7" s="1"/>
  <c r="P37" i="7"/>
  <c r="Q37" i="7" s="1"/>
  <c r="P36" i="7"/>
  <c r="P39" i="7"/>
  <c r="Q39" i="7" s="1"/>
  <c r="P38" i="7"/>
  <c r="Q38" i="7" s="1"/>
  <c r="P42" i="7"/>
  <c r="Q42" i="7" s="1"/>
  <c r="P40" i="7"/>
  <c r="Q40" i="7" s="1"/>
  <c r="K135" i="7"/>
  <c r="N44" i="7" l="1"/>
  <c r="N45" i="7" s="1"/>
  <c r="O45" i="7" s="1"/>
  <c r="Q36" i="7"/>
  <c r="N46" i="7" l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O95" i="7" s="1"/>
  <c r="O44" i="7"/>
  <c r="P44" i="7" s="1"/>
  <c r="Q44" i="7" s="1"/>
  <c r="O48" i="7" l="1"/>
  <c r="O46" i="7"/>
  <c r="P46" i="7" s="1"/>
  <c r="Q46" i="7" s="1"/>
  <c r="N96" i="7"/>
  <c r="O96" i="7" s="1"/>
  <c r="O94" i="7"/>
  <c r="P45" i="7"/>
  <c r="Q45" i="7" s="1"/>
  <c r="O47" i="7"/>
  <c r="P48" i="7" l="1"/>
  <c r="Q48" i="7" s="1"/>
  <c r="N97" i="7"/>
  <c r="N98" i="7" s="1"/>
  <c r="P47" i="7"/>
  <c r="Q47" i="7" s="1"/>
  <c r="O49" i="7"/>
  <c r="O50" i="7"/>
  <c r="O97" i="7" l="1"/>
  <c r="P50" i="7"/>
  <c r="Q50" i="7" s="1"/>
  <c r="P49" i="7"/>
  <c r="Q49" i="7" s="1"/>
  <c r="N99" i="7"/>
  <c r="O98" i="7"/>
  <c r="O51" i="7"/>
  <c r="P51" i="7" l="1"/>
  <c r="Q51" i="7" s="1"/>
  <c r="O99" i="7"/>
  <c r="N100" i="7"/>
  <c r="O52" i="7"/>
  <c r="P52" i="7" l="1"/>
  <c r="Q52" i="7" s="1"/>
  <c r="O100" i="7"/>
  <c r="N101" i="7"/>
  <c r="O53" i="7"/>
  <c r="P53" i="7" l="1"/>
  <c r="Q53" i="7" s="1"/>
  <c r="N102" i="7"/>
  <c r="O101" i="7"/>
  <c r="O54" i="7"/>
  <c r="P54" i="7" l="1"/>
  <c r="Q54" i="7" s="1"/>
  <c r="N103" i="7"/>
  <c r="O102" i="7"/>
  <c r="O55" i="7"/>
  <c r="P55" i="7" l="1"/>
  <c r="Q55" i="7" s="1"/>
  <c r="O103" i="7"/>
  <c r="N104" i="7"/>
  <c r="O56" i="7"/>
  <c r="P56" i="7" l="1"/>
  <c r="Q56" i="7" s="1"/>
  <c r="O104" i="7"/>
  <c r="N105" i="7"/>
  <c r="O57" i="7"/>
  <c r="P57" i="7" l="1"/>
  <c r="Q57" i="7" s="1"/>
  <c r="O105" i="7"/>
  <c r="N106" i="7"/>
  <c r="O58" i="7"/>
  <c r="P58" i="7" l="1"/>
  <c r="Q58" i="7" s="1"/>
  <c r="N107" i="7"/>
  <c r="O106" i="7"/>
  <c r="O59" i="7"/>
  <c r="P59" i="7" l="1"/>
  <c r="Q59" i="7" s="1"/>
  <c r="O107" i="7"/>
  <c r="N108" i="7"/>
  <c r="O60" i="7"/>
  <c r="P60" i="7" l="1"/>
  <c r="Q60" i="7" s="1"/>
  <c r="O108" i="7"/>
  <c r="N109" i="7"/>
  <c r="O61" i="7"/>
  <c r="P61" i="7" l="1"/>
  <c r="Q61" i="7" s="1"/>
  <c r="N110" i="7"/>
  <c r="O109" i="7"/>
  <c r="O62" i="7"/>
  <c r="P62" i="7" l="1"/>
  <c r="Q62" i="7" s="1"/>
  <c r="N111" i="7"/>
  <c r="O110" i="7"/>
  <c r="O63" i="7"/>
  <c r="O64" i="7"/>
  <c r="P64" i="7" l="1"/>
  <c r="Q64" i="7" s="1"/>
  <c r="P63" i="7"/>
  <c r="Q63" i="7" s="1"/>
  <c r="O111" i="7"/>
  <c r="N112" i="7"/>
  <c r="O65" i="7"/>
  <c r="P65" i="7" l="1"/>
  <c r="Q65" i="7" s="1"/>
  <c r="O112" i="7"/>
  <c r="N113" i="7"/>
  <c r="O66" i="7"/>
  <c r="P66" i="7" l="1"/>
  <c r="Q66" i="7" s="1"/>
  <c r="N114" i="7"/>
  <c r="O113" i="7"/>
  <c r="O67" i="7"/>
  <c r="P67" i="7" l="1"/>
  <c r="Q67" i="7" s="1"/>
  <c r="O114" i="7"/>
  <c r="N115" i="7"/>
  <c r="O69" i="7"/>
  <c r="O68" i="7"/>
  <c r="P68" i="7" l="1"/>
  <c r="Q68" i="7" s="1"/>
  <c r="P69" i="7"/>
  <c r="Q69" i="7" s="1"/>
  <c r="O115" i="7"/>
  <c r="N116" i="7"/>
  <c r="O70" i="7"/>
  <c r="P70" i="7" l="1"/>
  <c r="Q70" i="7" s="1"/>
  <c r="O116" i="7"/>
  <c r="N117" i="7"/>
  <c r="O72" i="7"/>
  <c r="O117" i="7" l="1"/>
  <c r="N118" i="7"/>
  <c r="O71" i="7"/>
  <c r="P71" i="7" l="1"/>
  <c r="Q71" i="7" s="1"/>
  <c r="P72" i="7"/>
  <c r="Q72" i="7" s="1"/>
  <c r="N119" i="7"/>
  <c r="O118" i="7"/>
  <c r="O73" i="7"/>
  <c r="P73" i="7" l="1"/>
  <c r="Q73" i="7" s="1"/>
  <c r="O119" i="7"/>
  <c r="N120" i="7"/>
  <c r="O74" i="7"/>
  <c r="P74" i="7" l="1"/>
  <c r="Q74" i="7" s="1"/>
  <c r="O120" i="7"/>
  <c r="N121" i="7"/>
  <c r="O75" i="7"/>
  <c r="P75" i="7" l="1"/>
  <c r="Q75" i="7" s="1"/>
  <c r="O121" i="7"/>
  <c r="N122" i="7"/>
  <c r="O76" i="7"/>
  <c r="P76" i="7" l="1"/>
  <c r="Q76" i="7" s="1"/>
  <c r="O122" i="7"/>
  <c r="N123" i="7"/>
  <c r="O77" i="7"/>
  <c r="P77" i="7" l="1"/>
  <c r="Q77" i="7" s="1"/>
  <c r="O123" i="7"/>
  <c r="N124" i="7"/>
  <c r="O78" i="7"/>
  <c r="P78" i="7" l="1"/>
  <c r="Q78" i="7" s="1"/>
  <c r="N125" i="7"/>
  <c r="O124" i="7"/>
  <c r="O79" i="7"/>
  <c r="P79" i="7" l="1"/>
  <c r="Q79" i="7" s="1"/>
  <c r="O125" i="7"/>
  <c r="N126" i="7"/>
  <c r="O80" i="7"/>
  <c r="P80" i="7" l="1"/>
  <c r="Q80" i="7" s="1"/>
  <c r="N127" i="7"/>
  <c r="O126" i="7"/>
  <c r="O81" i="7"/>
  <c r="P81" i="7" l="1"/>
  <c r="Q81" i="7" s="1"/>
  <c r="O127" i="7"/>
  <c r="N128" i="7"/>
  <c r="O82" i="7"/>
  <c r="P82" i="7" l="1"/>
  <c r="Q82" i="7" s="1"/>
  <c r="O128" i="7"/>
  <c r="N129" i="7"/>
  <c r="O83" i="7"/>
  <c r="P83" i="7" l="1"/>
  <c r="Q83" i="7" s="1"/>
  <c r="O129" i="7"/>
  <c r="N130" i="7"/>
  <c r="O84" i="7"/>
  <c r="P84" i="7" l="1"/>
  <c r="Q84" i="7" s="1"/>
  <c r="O130" i="7"/>
  <c r="N131" i="7"/>
  <c r="O85" i="7"/>
  <c r="P85" i="7" l="1"/>
  <c r="Q85" i="7" s="1"/>
  <c r="O131" i="7"/>
  <c r="N132" i="7"/>
  <c r="O86" i="7"/>
  <c r="P86" i="7" l="1"/>
  <c r="Q86" i="7" s="1"/>
  <c r="O132" i="7"/>
  <c r="N133" i="7"/>
  <c r="O87" i="7"/>
  <c r="P87" i="7" l="1"/>
  <c r="Q87" i="7" s="1"/>
  <c r="O133" i="7"/>
  <c r="N134" i="7"/>
  <c r="O134" i="7" s="1"/>
  <c r="O88" i="7"/>
  <c r="P88" i="7" l="1"/>
  <c r="Q88" i="7" s="1"/>
  <c r="O89" i="7"/>
  <c r="P89" i="7" l="1"/>
  <c r="Q89" i="7" s="1"/>
  <c r="O90" i="7"/>
  <c r="P90" i="7" l="1"/>
  <c r="Q90" i="7" s="1"/>
  <c r="O91" i="7"/>
  <c r="P91" i="7" l="1"/>
  <c r="Q91" i="7" s="1"/>
  <c r="O92" i="7"/>
  <c r="P92" i="7" l="1"/>
  <c r="Q92" i="7" s="1"/>
  <c r="O93" i="7"/>
  <c r="P133" i="7" s="1"/>
  <c r="Q133" i="7" s="1"/>
  <c r="P93" i="7" l="1"/>
  <c r="Q93" i="7" s="1"/>
  <c r="P94" i="7"/>
  <c r="Q94" i="7" s="1"/>
  <c r="P95" i="7"/>
  <c r="P96" i="7"/>
  <c r="Q96" i="7" s="1"/>
  <c r="P97" i="7"/>
  <c r="Q97" i="7" s="1"/>
  <c r="P99" i="7"/>
  <c r="Q99" i="7" s="1"/>
  <c r="P98" i="7"/>
  <c r="Q98" i="7" s="1"/>
  <c r="P101" i="7"/>
  <c r="Q101" i="7" s="1"/>
  <c r="P100" i="7"/>
  <c r="Q100" i="7" s="1"/>
  <c r="P103" i="7"/>
  <c r="Q103" i="7" s="1"/>
  <c r="P102" i="7"/>
  <c r="Q102" i="7" s="1"/>
  <c r="P104" i="7"/>
  <c r="Q104" i="7" s="1"/>
  <c r="P105" i="7"/>
  <c r="Q105" i="7" s="1"/>
  <c r="P106" i="7"/>
  <c r="Q106" i="7" s="1"/>
  <c r="P108" i="7"/>
  <c r="Q108" i="7" s="1"/>
  <c r="P107" i="7"/>
  <c r="Q107" i="7" s="1"/>
  <c r="P109" i="7"/>
  <c r="Q109" i="7" s="1"/>
  <c r="P112" i="7"/>
  <c r="Q112" i="7" s="1"/>
  <c r="P110" i="7"/>
  <c r="Q110" i="7" s="1"/>
  <c r="P111" i="7"/>
  <c r="Q111" i="7" s="1"/>
  <c r="P114" i="7"/>
  <c r="Q114" i="7" s="1"/>
  <c r="P113" i="7"/>
  <c r="Q113" i="7" s="1"/>
  <c r="P115" i="7"/>
  <c r="Q115" i="7" s="1"/>
  <c r="P116" i="7"/>
  <c r="Q116" i="7" s="1"/>
  <c r="P117" i="7"/>
  <c r="Q117" i="7" s="1"/>
  <c r="P118" i="7"/>
  <c r="Q118" i="7" s="1"/>
  <c r="P119" i="7"/>
  <c r="Q119" i="7" s="1"/>
  <c r="P120" i="7"/>
  <c r="Q120" i="7" s="1"/>
  <c r="P121" i="7"/>
  <c r="Q121" i="7" s="1"/>
  <c r="P123" i="7"/>
  <c r="Q123" i="7" s="1"/>
  <c r="P122" i="7"/>
  <c r="Q122" i="7" s="1"/>
  <c r="P125" i="7"/>
  <c r="Q125" i="7" s="1"/>
  <c r="P124" i="7"/>
  <c r="Q124" i="7" s="1"/>
  <c r="P128" i="7"/>
  <c r="Q128" i="7" s="1"/>
  <c r="P126" i="7"/>
  <c r="Q126" i="7" s="1"/>
  <c r="P127" i="7"/>
  <c r="Q127" i="7" s="1"/>
  <c r="P129" i="7"/>
  <c r="Q129" i="7" s="1"/>
  <c r="P130" i="7"/>
  <c r="Q130" i="7" s="1"/>
  <c r="P131" i="7"/>
  <c r="Q131" i="7" s="1"/>
  <c r="P134" i="7"/>
  <c r="Q134" i="7" s="1"/>
  <c r="P132" i="7"/>
  <c r="Q132" i="7" s="1"/>
  <c r="O135" i="7"/>
  <c r="E20" i="6" s="1"/>
  <c r="P135" i="7" l="1"/>
  <c r="F21" i="6" s="1"/>
  <c r="Q95" i="7"/>
  <c r="Q135" i="7" s="1"/>
  <c r="F22" i="6" s="1"/>
</calcChain>
</file>

<file path=xl/sharedStrings.xml><?xml version="1.0" encoding="utf-8"?>
<sst xmlns="http://schemas.openxmlformats.org/spreadsheetml/2006/main" count="86" uniqueCount="68">
  <si>
    <t>Ecart</t>
  </si>
  <si>
    <t>Médiane</t>
  </si>
  <si>
    <t>Rang</t>
  </si>
  <si>
    <t>Ecart-type</t>
  </si>
  <si>
    <t>Ecartement (m)</t>
  </si>
  <si>
    <t>Densité visée</t>
  </si>
  <si>
    <t>Nbre de rgs</t>
  </si>
  <si>
    <t>Date</t>
  </si>
  <si>
    <t>Stade</t>
  </si>
  <si>
    <t>Modèle semoir</t>
  </si>
  <si>
    <t>Perte (plts)</t>
  </si>
  <si>
    <t>% levée</t>
  </si>
  <si>
    <t>Max Emerge John Deere</t>
  </si>
  <si>
    <t>15 F</t>
  </si>
  <si>
    <t xml:space="preserve">Contact : </t>
  </si>
  <si>
    <t>Conseiller Grandes Cultures</t>
  </si>
  <si>
    <t>P : 06 89 49 43 42</t>
  </si>
  <si>
    <t>Mail : florent.ruyet@cda47.fr</t>
  </si>
  <si>
    <t>CV</t>
  </si>
  <si>
    <t>Coefficient de variation</t>
  </si>
  <si>
    <t>Interv</t>
  </si>
  <si>
    <t>Rg1</t>
  </si>
  <si>
    <t>Rg2</t>
  </si>
  <si>
    <t>Rg3</t>
  </si>
  <si>
    <t>Rg4</t>
  </si>
  <si>
    <t>Rg5</t>
  </si>
  <si>
    <t>Rg6</t>
  </si>
  <si>
    <t>Tot</t>
  </si>
  <si>
    <t>Proportion</t>
  </si>
  <si>
    <t>Moyenne idéale</t>
  </si>
  <si>
    <t>CV idéal:</t>
  </si>
  <si>
    <t>ET Idéal</t>
  </si>
  <si>
    <t>IDEAL</t>
  </si>
  <si>
    <t>% dans l'idéal</t>
  </si>
  <si>
    <t>des écartements sont corrects</t>
  </si>
  <si>
    <t>Rg7</t>
  </si>
  <si>
    <t>Rg8</t>
  </si>
  <si>
    <t>TOT</t>
  </si>
  <si>
    <t>Rang_1</t>
  </si>
  <si>
    <t>Rang_2</t>
  </si>
  <si>
    <t>Rang_3</t>
  </si>
  <si>
    <t>Rang_4</t>
  </si>
  <si>
    <t>Rang_5</t>
  </si>
  <si>
    <t>Rang_6</t>
  </si>
  <si>
    <t>Rang_7</t>
  </si>
  <si>
    <t>Rang_8</t>
  </si>
  <si>
    <t>N° Plant</t>
  </si>
  <si>
    <t>Résultats par élément</t>
  </si>
  <si>
    <t>Densité levée</t>
  </si>
  <si>
    <t>Ecartement moy.</t>
  </si>
  <si>
    <t>Exploitation:</t>
  </si>
  <si>
    <t xml:space="preserve">Tél: </t>
  </si>
  <si>
    <t>E-mail:</t>
  </si>
  <si>
    <t>Distance entre pieds visée (cm)</t>
  </si>
  <si>
    <t>CV objectif</t>
  </si>
  <si>
    <t>Florent Ruyet:</t>
  </si>
  <si>
    <t>Florent Ruyet: Conseiller Grandes Cultures</t>
  </si>
  <si>
    <t>François GAZENGEL: Conseiller de secteur</t>
  </si>
  <si>
    <t>Mail : francois.gazengel@cda47.fr</t>
  </si>
  <si>
    <t>Trop faibles</t>
  </si>
  <si>
    <t>Trop élevés</t>
  </si>
  <si>
    <t xml:space="preserve"> sont trop faibles</t>
  </si>
  <si>
    <t xml:space="preserve"> sont trop élevés</t>
  </si>
  <si>
    <t>Vérification de la précision du semis de maïs</t>
  </si>
  <si>
    <t>Écart-type écartement</t>
  </si>
  <si>
    <t>Concepteurs de l'outil :</t>
  </si>
  <si>
    <t>P : 06 48 16 64 90</t>
  </si>
  <si>
    <t>Un semoir bien réglé et utilisé dans des conditions optimales permet d'obtenir une homogénéité de semis parfaite si 80 % les intervalles entre plantes sont à la bonne distance (zone verte).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</si>
</sst>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_ ;\-#,##0\ "/>
    <numFmt numFmtId="167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2" xfId="0" applyFont="1" applyBorder="1"/>
    <xf numFmtId="0" fontId="0" fillId="0" borderId="2" xfId="0" applyBorder="1"/>
    <xf numFmtId="0" fontId="0" fillId="2" borderId="2" xfId="0" applyFill="1" applyBorder="1"/>
    <xf numFmtId="0" fontId="4" fillId="2" borderId="2" xfId="0" quotePrefix="1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2" fontId="3" fillId="2" borderId="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4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Protection="1"/>
    <xf numFmtId="1" fontId="3" fillId="0" borderId="2" xfId="1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165" fontId="3" fillId="0" borderId="2" xfId="0" applyNumberFormat="1" applyFont="1" applyFill="1" applyBorder="1" applyProtection="1"/>
    <xf numFmtId="2" fontId="3" fillId="0" borderId="2" xfId="0" applyNumberFormat="1" applyFont="1" applyFill="1" applyBorder="1" applyAlignment="1" applyProtection="1">
      <alignment horizontal="center"/>
    </xf>
    <xf numFmtId="0" fontId="4" fillId="0" borderId="2" xfId="0" quotePrefix="1" applyFont="1" applyFill="1" applyBorder="1" applyAlignment="1" applyProtection="1">
      <alignment horizontal="left"/>
    </xf>
    <xf numFmtId="1" fontId="3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left"/>
    </xf>
    <xf numFmtId="9" fontId="4" fillId="0" borderId="2" xfId="2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4" fontId="0" fillId="0" borderId="2" xfId="0" applyNumberFormat="1" applyFont="1" applyBorder="1"/>
    <xf numFmtId="9" fontId="2" fillId="0" borderId="2" xfId="2" applyFont="1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 applyProtection="1">
      <alignment horizontal="left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2" xfId="0" quotePrefix="1" applyNumberFormat="1" applyBorder="1" applyAlignment="1" applyProtection="1">
      <alignment horizontal="center"/>
      <protection hidden="1"/>
    </xf>
    <xf numFmtId="0" fontId="1" fillId="0" borderId="2" xfId="0" applyFont="1" applyBorder="1" applyAlignment="1">
      <alignment horizontal="left"/>
    </xf>
    <xf numFmtId="0" fontId="7" fillId="0" borderId="0" xfId="3"/>
    <xf numFmtId="0" fontId="0" fillId="0" borderId="0" xfId="0" applyFont="1"/>
    <xf numFmtId="2" fontId="0" fillId="0" borderId="2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9" fontId="8" fillId="0" borderId="0" xfId="0" applyNumberFormat="1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7" fontId="0" fillId="0" borderId="4" xfId="0" applyNumberFormat="1" applyBorder="1"/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/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0" xfId="0" applyFont="1" applyFill="1"/>
    <xf numFmtId="4" fontId="1" fillId="0" borderId="2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wrapText="1"/>
    </xf>
    <xf numFmtId="0" fontId="0" fillId="0" borderId="9" xfId="0" applyBorder="1" applyAlignment="1">
      <alignment horizontal="center" vertical="center"/>
    </xf>
    <xf numFmtId="0" fontId="9" fillId="0" borderId="2" xfId="0" applyFont="1" applyBorder="1"/>
    <xf numFmtId="0" fontId="0" fillId="0" borderId="0" xfId="0" applyAlignment="1">
      <alignment vertical="top" wrapText="1"/>
    </xf>
    <xf numFmtId="9" fontId="10" fillId="0" borderId="0" xfId="0" applyNumberFormat="1" applyFont="1"/>
    <xf numFmtId="0" fontId="10" fillId="0" borderId="0" xfId="0" applyFont="1"/>
    <xf numFmtId="0" fontId="0" fillId="0" borderId="0" xfId="0" applyProtection="1">
      <protection locked="0"/>
    </xf>
    <xf numFmtId="3" fontId="0" fillId="0" borderId="0" xfId="0" applyNumberFormat="1" applyBorder="1" applyAlignment="1" applyProtection="1">
      <alignment horizontal="center"/>
      <protection hidden="1"/>
    </xf>
    <xf numFmtId="3" fontId="11" fillId="0" borderId="10" xfId="0" applyNumberFormat="1" applyFon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0" fontId="14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top" wrapText="1"/>
    </xf>
    <xf numFmtId="9" fontId="17" fillId="0" borderId="0" xfId="0" applyNumberFormat="1" applyFont="1"/>
    <xf numFmtId="0" fontId="17" fillId="0" borderId="0" xfId="0" applyFont="1"/>
    <xf numFmtId="0" fontId="8" fillId="0" borderId="0" xfId="0" applyFont="1"/>
    <xf numFmtId="0" fontId="14" fillId="0" borderId="0" xfId="0" applyFont="1" applyProtection="1"/>
    <xf numFmtId="14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165" fontId="18" fillId="0" borderId="0" xfId="0" applyNumberFormat="1" applyFont="1"/>
    <xf numFmtId="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5" fillId="4" borderId="0" xfId="0" applyFont="1" applyFill="1" applyAlignment="1" applyProtection="1">
      <alignment horizontal="left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49" fontId="14" fillId="4" borderId="0" xfId="0" applyNumberFormat="1" applyFont="1" applyFill="1" applyBorder="1" applyAlignment="1" applyProtection="1">
      <alignment horizontal="center" vertical="center"/>
      <protection locked="0"/>
    </xf>
    <xf numFmtId="14" fontId="0" fillId="4" borderId="2" xfId="0" applyNumberFormat="1" applyFill="1" applyBorder="1" applyAlignment="1" applyProtection="1">
      <alignment horizontal="left" vertical="top"/>
      <protection locked="0"/>
    </xf>
    <xf numFmtId="14" fontId="5" fillId="4" borderId="2" xfId="0" applyNumberFormat="1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166" fontId="0" fillId="4" borderId="2" xfId="1" applyNumberFormat="1" applyFont="1" applyFill="1" applyBorder="1" applyAlignment="1" applyProtection="1">
      <alignment horizontal="left" vertical="top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7"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Calculs!$A$34</c:f>
              <c:strCache>
                <c:ptCount val="1"/>
                <c:pt idx="0">
                  <c:v>Interv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numRef>
              <c:f>Calculs!$A$35:$A$134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Calculs!$K$35:$K$104</c:f>
              <c:numCache>
                <c:formatCode>0.0%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1.11731843575419E-2</c:v>
                </c:pt>
                <c:pt idx="3">
                  <c:v>1.6759776536312849E-2</c:v>
                </c:pt>
                <c:pt idx="4">
                  <c:v>1.11731843575419E-2</c:v>
                </c:pt>
                <c:pt idx="5">
                  <c:v>2.7932960893854747E-2</c:v>
                </c:pt>
                <c:pt idx="6">
                  <c:v>1.6759776536312849E-2</c:v>
                </c:pt>
                <c:pt idx="7">
                  <c:v>1.6759776536312849E-2</c:v>
                </c:pt>
                <c:pt idx="8">
                  <c:v>3.9106145251396648E-2</c:v>
                </c:pt>
                <c:pt idx="9">
                  <c:v>3.3519553072625698E-2</c:v>
                </c:pt>
                <c:pt idx="10">
                  <c:v>5.027932960893855E-2</c:v>
                </c:pt>
                <c:pt idx="11">
                  <c:v>8.9385474860335198E-2</c:v>
                </c:pt>
                <c:pt idx="12">
                  <c:v>5.5865921787709494E-2</c:v>
                </c:pt>
                <c:pt idx="13">
                  <c:v>5.027932960893855E-2</c:v>
                </c:pt>
                <c:pt idx="14">
                  <c:v>5.5865921787709494E-2</c:v>
                </c:pt>
                <c:pt idx="15">
                  <c:v>7.8212290502793297E-2</c:v>
                </c:pt>
                <c:pt idx="16">
                  <c:v>5.027932960893855E-2</c:v>
                </c:pt>
                <c:pt idx="17">
                  <c:v>8.9385474860335198E-2</c:v>
                </c:pt>
                <c:pt idx="18">
                  <c:v>4.4692737430167599E-2</c:v>
                </c:pt>
                <c:pt idx="19">
                  <c:v>6.7039106145251395E-2</c:v>
                </c:pt>
                <c:pt idx="20">
                  <c:v>2.7932960893854747E-2</c:v>
                </c:pt>
                <c:pt idx="21">
                  <c:v>3.3519553072625698E-2</c:v>
                </c:pt>
                <c:pt idx="22">
                  <c:v>1.11731843575419E-2</c:v>
                </c:pt>
                <c:pt idx="23">
                  <c:v>1.11731843575419E-2</c:v>
                </c:pt>
                <c:pt idx="24">
                  <c:v>5.5865921787709499E-3</c:v>
                </c:pt>
                <c:pt idx="25">
                  <c:v>5.5865921787709499E-3</c:v>
                </c:pt>
                <c:pt idx="26">
                  <c:v>1.11731843575419E-2</c:v>
                </c:pt>
                <c:pt idx="27">
                  <c:v>0</c:v>
                </c:pt>
                <c:pt idx="28">
                  <c:v>1.11731843575419E-2</c:v>
                </c:pt>
                <c:pt idx="29">
                  <c:v>5.5865921787709499E-3</c:v>
                </c:pt>
                <c:pt idx="30">
                  <c:v>2.23463687150838E-2</c:v>
                </c:pt>
                <c:pt idx="31">
                  <c:v>5.5865921787709499E-3</c:v>
                </c:pt>
                <c:pt idx="32">
                  <c:v>1.11731843575419E-2</c:v>
                </c:pt>
                <c:pt idx="33">
                  <c:v>0</c:v>
                </c:pt>
                <c:pt idx="34">
                  <c:v>5.5865921787709499E-3</c:v>
                </c:pt>
                <c:pt idx="35">
                  <c:v>5.5865921787709499E-3</c:v>
                </c:pt>
                <c:pt idx="36">
                  <c:v>0</c:v>
                </c:pt>
                <c:pt idx="37">
                  <c:v>5.5865921787709499E-3</c:v>
                </c:pt>
                <c:pt idx="38">
                  <c:v>0</c:v>
                </c:pt>
                <c:pt idx="39">
                  <c:v>0</c:v>
                </c:pt>
                <c:pt idx="40">
                  <c:v>5.5865921787709499E-3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5.5865921787709499E-3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5.5865921787709499E-3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A-47F0-AEA6-3D44BBD6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29912"/>
        <c:axId val="176929128"/>
      </c:barChart>
      <c:barChart>
        <c:barDir val="col"/>
        <c:grouping val="clustered"/>
        <c:varyColors val="0"/>
        <c:ser>
          <c:idx val="1"/>
          <c:order val="1"/>
          <c:tx>
            <c:strRef>
              <c:f>Calculs!$N$34</c:f>
              <c:strCache>
                <c:ptCount val="1"/>
                <c:pt idx="0">
                  <c:v>IDEAL</c:v>
                </c:pt>
              </c:strCache>
            </c:strRef>
          </c:tx>
          <c:spPr>
            <a:solidFill>
              <a:srgbClr val="00FF00">
                <a:alpha val="49804"/>
              </a:srgbClr>
            </a:solidFill>
            <a:ln w="3175">
              <a:solidFill>
                <a:srgbClr val="92D050"/>
              </a:solidFill>
            </a:ln>
            <a:effectLst/>
          </c:spPr>
          <c:invertIfNegative val="0"/>
          <c:cat>
            <c:numRef>
              <c:f>Calculs!$A$35:$A$134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Calculs!$N$35:$N$104</c:f>
              <c:numCache>
                <c:formatCode>0%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8.9385474860335198E-2</c:v>
                </c:pt>
                <c:pt idx="12">
                  <c:v>8.9385474860335198E-2</c:v>
                </c:pt>
                <c:pt idx="13">
                  <c:v>8.9385474860335198E-2</c:v>
                </c:pt>
                <c:pt idx="14">
                  <c:v>8.9385474860335198E-2</c:v>
                </c:pt>
                <c:pt idx="15">
                  <c:v>8.9385474860335198E-2</c:v>
                </c:pt>
                <c:pt idx="16">
                  <c:v>8.9385474860335198E-2</c:v>
                </c:pt>
                <c:pt idx="17">
                  <c:v>8.9385474860335198E-2</c:v>
                </c:pt>
                <c:pt idx="18">
                  <c:v>8.9385474860335198E-2</c:v>
                </c:pt>
                <c:pt idx="19">
                  <c:v>8.9385474860335198E-2</c:v>
                </c:pt>
                <c:pt idx="20">
                  <c:v>8.9385474860335198E-2</c:v>
                </c:pt>
                <c:pt idx="21">
                  <c:v>8.9385474860335198E-2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A-47F0-AEA6-3D44BBD6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1"/>
        <c:axId val="176929520"/>
        <c:axId val="176933832"/>
      </c:barChart>
      <c:catAx>
        <c:axId val="176929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Distance entre les plants (cm)</a:t>
                </a:r>
                <a:endParaRPr lang="fr-F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929128"/>
        <c:crosses val="autoZero"/>
        <c:auto val="1"/>
        <c:lblAlgn val="ctr"/>
        <c:lblOffset val="100"/>
        <c:tickLblSkip val="2"/>
        <c:noMultiLvlLbl val="1"/>
      </c:catAx>
      <c:valAx>
        <c:axId val="1769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929912"/>
        <c:crosses val="autoZero"/>
        <c:crossBetween val="between"/>
      </c:valAx>
      <c:valAx>
        <c:axId val="1769338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929520"/>
        <c:crosses val="max"/>
        <c:crossBetween val="between"/>
      </c:valAx>
      <c:catAx>
        <c:axId val="17692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933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46</xdr:row>
      <xdr:rowOff>9524</xdr:rowOff>
    </xdr:from>
    <xdr:to>
      <xdr:col>8</xdr:col>
      <xdr:colOff>466725</xdr:colOff>
      <xdr:row>53</xdr:row>
      <xdr:rowOff>175063</xdr:rowOff>
    </xdr:to>
    <xdr:pic>
      <xdr:nvPicPr>
        <xdr:cNvPr id="10" name="Picture 498" descr="C:\AGAZENGEL\logoQUADRI final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9667874"/>
          <a:ext cx="1885950" cy="149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8</xdr:col>
      <xdr:colOff>650875</xdr:colOff>
      <xdr:row>35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lorent.ruyet@cda47.fr" TargetMode="External"/><Relationship Id="rId1" Type="http://schemas.openxmlformats.org/officeDocument/2006/relationships/hyperlink" Target="mailto:florent.ruyet@cda47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showGridLines="0" tabSelected="1" showWhiteSpace="0" zoomScaleNormal="100" workbookViewId="0">
      <selection activeCell="M41" sqref="M41"/>
    </sheetView>
  </sheetViews>
  <sheetFormatPr baseColWidth="10" defaultRowHeight="15" x14ac:dyDescent="0.25"/>
  <cols>
    <col min="1" max="1" width="15.5703125" customWidth="1"/>
    <col min="2" max="8" width="10.7109375" customWidth="1"/>
    <col min="9" max="9" width="12.85546875" customWidth="1"/>
    <col min="10" max="10" width="6.42578125" customWidth="1"/>
    <col min="11" max="11" width="12" bestFit="1" customWidth="1"/>
  </cols>
  <sheetData>
    <row r="1" spans="1:11" ht="33.75" x14ac:dyDescent="0.5">
      <c r="A1" s="81" t="s">
        <v>63</v>
      </c>
      <c r="B1" s="81"/>
      <c r="C1" s="81"/>
      <c r="D1" s="81"/>
      <c r="E1" s="81"/>
      <c r="F1" s="81"/>
      <c r="G1" s="81"/>
      <c r="H1" s="81"/>
      <c r="I1" s="81"/>
    </row>
    <row r="2" spans="1:11" ht="12" customHeight="1" x14ac:dyDescent="0.25">
      <c r="A2" s="83"/>
      <c r="B2" s="83"/>
      <c r="C2" s="83"/>
      <c r="D2" s="83"/>
      <c r="E2" s="83"/>
      <c r="F2" s="83"/>
      <c r="G2" s="83"/>
      <c r="H2" s="83"/>
    </row>
    <row r="3" spans="1:11" ht="13.5" customHeight="1" x14ac:dyDescent="0.25">
      <c r="A3" s="66" t="s">
        <v>50</v>
      </c>
      <c r="B3" s="84"/>
      <c r="C3" s="84"/>
      <c r="D3" s="84"/>
      <c r="E3" s="84"/>
      <c r="F3" s="84"/>
      <c r="G3" s="75" t="s">
        <v>51</v>
      </c>
      <c r="H3" s="86"/>
      <c r="I3" s="86"/>
    </row>
    <row r="4" spans="1:11" ht="10.5" customHeight="1" x14ac:dyDescent="0.4">
      <c r="B4" s="68"/>
      <c r="C4" s="68"/>
      <c r="D4" s="68"/>
      <c r="E4" s="68"/>
    </row>
    <row r="5" spans="1:11" ht="14.25" customHeight="1" x14ac:dyDescent="0.25">
      <c r="A5" s="66" t="s">
        <v>52</v>
      </c>
      <c r="B5" s="85"/>
      <c r="C5" s="85"/>
      <c r="D5" s="85"/>
      <c r="E5" s="85"/>
      <c r="F5" s="85"/>
      <c r="G5" s="85"/>
    </row>
    <row r="6" spans="1:11" ht="13.5" customHeight="1" x14ac:dyDescent="0.4">
      <c r="A6" s="66"/>
      <c r="B6" s="68"/>
      <c r="C6" s="68"/>
      <c r="D6" s="68"/>
      <c r="E6" s="68"/>
      <c r="F6" s="66"/>
      <c r="G6" s="76"/>
      <c r="H6" s="67"/>
    </row>
    <row r="7" spans="1:11" x14ac:dyDescent="0.25">
      <c r="B7" s="3" t="s">
        <v>7</v>
      </c>
      <c r="C7" s="4"/>
      <c r="D7" s="4"/>
      <c r="E7" s="4"/>
      <c r="F7" s="4"/>
      <c r="G7" s="87">
        <v>43999</v>
      </c>
      <c r="H7" s="87"/>
    </row>
    <row r="8" spans="1:11" x14ac:dyDescent="0.25">
      <c r="B8" s="3" t="s">
        <v>8</v>
      </c>
      <c r="C8" s="4"/>
      <c r="D8" s="4"/>
      <c r="E8" s="4"/>
      <c r="F8" s="4"/>
      <c r="G8" s="87" t="s">
        <v>13</v>
      </c>
      <c r="H8" s="87"/>
    </row>
    <row r="9" spans="1:11" x14ac:dyDescent="0.25">
      <c r="B9" s="3" t="s">
        <v>9</v>
      </c>
      <c r="C9" s="4"/>
      <c r="D9" s="4"/>
      <c r="E9" s="4"/>
      <c r="F9" s="4"/>
      <c r="G9" s="88" t="s">
        <v>12</v>
      </c>
      <c r="H9" s="88"/>
    </row>
    <row r="10" spans="1:11" x14ac:dyDescent="0.25">
      <c r="B10" s="3" t="s">
        <v>6</v>
      </c>
      <c r="C10" s="4"/>
      <c r="D10" s="4"/>
      <c r="E10" s="4"/>
      <c r="F10" s="4"/>
      <c r="G10" s="89">
        <v>6</v>
      </c>
      <c r="H10" s="89"/>
    </row>
    <row r="11" spans="1:11" x14ac:dyDescent="0.25">
      <c r="B11" s="3" t="s">
        <v>4</v>
      </c>
      <c r="C11" s="4"/>
      <c r="D11" s="4"/>
      <c r="E11" s="4"/>
      <c r="F11" s="4"/>
      <c r="G11" s="89">
        <v>0.75</v>
      </c>
      <c r="H11" s="89"/>
    </row>
    <row r="12" spans="1:11" x14ac:dyDescent="0.25">
      <c r="B12" s="3" t="s">
        <v>5</v>
      </c>
      <c r="C12" s="4"/>
      <c r="D12" s="4"/>
      <c r="E12" s="56">
        <f>G12*0.95</f>
        <v>76000</v>
      </c>
      <c r="F12" s="56">
        <f>G12*1.05</f>
        <v>84000</v>
      </c>
      <c r="G12" s="90">
        <v>80000</v>
      </c>
      <c r="H12" s="90"/>
      <c r="K12" s="24"/>
    </row>
    <row r="13" spans="1:11" x14ac:dyDescent="0.25">
      <c r="B13" s="3" t="s">
        <v>53</v>
      </c>
      <c r="C13" s="4"/>
      <c r="D13" s="4"/>
      <c r="E13" s="4"/>
      <c r="F13" s="4"/>
      <c r="G13" s="52">
        <f>((10000/G11)/G12)*100</f>
        <v>16.666666666666668</v>
      </c>
      <c r="H13" s="52"/>
    </row>
    <row r="14" spans="1:11" x14ac:dyDescent="0.25">
      <c r="A14" s="70">
        <v>0.2</v>
      </c>
      <c r="B14" s="3" t="s">
        <v>54</v>
      </c>
      <c r="C14" s="4"/>
      <c r="D14" s="4"/>
      <c r="E14" s="4"/>
      <c r="F14" s="4"/>
      <c r="G14" s="89">
        <v>0.3</v>
      </c>
      <c r="H14" s="89"/>
    </row>
    <row r="15" spans="1:11" ht="8.25" customHeight="1" x14ac:dyDescent="0.25">
      <c r="A15" s="70">
        <v>0.25</v>
      </c>
      <c r="B15" s="69"/>
    </row>
    <row r="16" spans="1:11" ht="49.5" customHeight="1" x14ac:dyDescent="0.25">
      <c r="A16" s="71">
        <v>0.3</v>
      </c>
      <c r="B16" s="82" t="s">
        <v>67</v>
      </c>
      <c r="C16" s="82"/>
      <c r="D16" s="82"/>
      <c r="E16" s="82"/>
      <c r="F16" s="82"/>
      <c r="G16" s="82"/>
      <c r="H16" s="82"/>
      <c r="I16" s="57"/>
    </row>
    <row r="17" spans="1:13" x14ac:dyDescent="0.25">
      <c r="A17" s="70">
        <v>0.35</v>
      </c>
    </row>
    <row r="18" spans="1:13" x14ac:dyDescent="0.25">
      <c r="A18" s="70">
        <v>0.4</v>
      </c>
    </row>
    <row r="20" spans="1:13" ht="18.75" x14ac:dyDescent="0.3">
      <c r="E20" s="79">
        <f>Calculs!O135</f>
        <v>0.64245810055865926</v>
      </c>
      <c r="F20" s="80" t="s">
        <v>34</v>
      </c>
      <c r="J20" s="58"/>
      <c r="K20" s="59"/>
    </row>
    <row r="21" spans="1:13" ht="18.75" x14ac:dyDescent="0.3">
      <c r="F21" s="72">
        <f>Calculs!P135</f>
        <v>0.22346368715083798</v>
      </c>
      <c r="G21" s="73" t="s">
        <v>61</v>
      </c>
      <c r="L21" s="74"/>
      <c r="M21" s="74"/>
    </row>
    <row r="22" spans="1:13" ht="18.75" x14ac:dyDescent="0.3">
      <c r="F22" s="72">
        <f>Calculs!Q135</f>
        <v>0.13407821229050276</v>
      </c>
      <c r="G22" s="73" t="s">
        <v>62</v>
      </c>
      <c r="L22" s="74"/>
      <c r="M22" s="74"/>
    </row>
    <row r="38" spans="1:9" x14ac:dyDescent="0.25">
      <c r="A38" s="19" t="s">
        <v>47</v>
      </c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25" t="s">
        <v>2</v>
      </c>
      <c r="B39" s="26">
        <v>1</v>
      </c>
      <c r="C39" s="27">
        <v>2</v>
      </c>
      <c r="D39" s="26">
        <v>3</v>
      </c>
      <c r="E39" s="26">
        <v>4</v>
      </c>
      <c r="F39" s="26">
        <v>5</v>
      </c>
      <c r="G39" s="26">
        <v>6</v>
      </c>
      <c r="H39" s="26">
        <v>7</v>
      </c>
      <c r="I39" s="26">
        <v>8</v>
      </c>
    </row>
    <row r="40" spans="1:9" x14ac:dyDescent="0.25">
      <c r="A40" s="25" t="s">
        <v>48</v>
      </c>
      <c r="B40" s="63">
        <f>IF(Calculs!B135&lt;30,"",30/(Terrain!B32/100)*(10000/$G11))</f>
        <v>73394.495412844044</v>
      </c>
      <c r="C40" s="63">
        <f>IF(Calculs!C135&lt;30,"",30/(Terrain!C32/100)*(10000/$G11))</f>
        <v>83857.442348008393</v>
      </c>
      <c r="D40" s="63">
        <f>IF(Calculs!D135&lt;30,"",30/(Terrain!D32/100)*(10000/$G11))</f>
        <v>86393.088552915768</v>
      </c>
      <c r="E40" s="63">
        <f>IF(Calculs!E135&lt;30,"",30/(Terrain!E32/100)*(10000/$G11))</f>
        <v>76628.352490421472</v>
      </c>
      <c r="F40" s="63">
        <f>IF(Calculs!F135&lt;30,"",30/(Terrain!F32/100)*(10000/$G11))</f>
        <v>78277.886497064566</v>
      </c>
      <c r="G40" s="63" t="str">
        <f>IF(Calculs!G135&lt;30,"",30/(Terrain!G32/100)*(10000/$G11))</f>
        <v/>
      </c>
      <c r="H40" s="63" t="str">
        <f>IF(Calculs!H135&lt;30,"",30/(Terrain!H32/100)*(10000/$G11))</f>
        <v/>
      </c>
      <c r="I40" s="63" t="str">
        <f>IF(Calculs!I135&lt;30,"",30/(Terrain!I32/100)*(10000/$G11))</f>
        <v/>
      </c>
    </row>
    <row r="41" spans="1:9" x14ac:dyDescent="0.25">
      <c r="A41" s="28" t="s">
        <v>49</v>
      </c>
      <c r="B41" s="64">
        <f>IF(B40="","",AVERAGE(Calculs!B3:B32))</f>
        <v>18.166666666666668</v>
      </c>
      <c r="C41" s="64">
        <f>IF(C40="","",AVERAGE(Calculs!C3:C32))</f>
        <v>15.9</v>
      </c>
      <c r="D41" s="64">
        <f>IF(D40="","",AVERAGE(Calculs!D3:D32))</f>
        <v>15.433333333333334</v>
      </c>
      <c r="E41" s="64">
        <f>IF(E40="","",AVERAGE(Calculs!E3:E32))</f>
        <v>17.399999999999999</v>
      </c>
      <c r="F41" s="64">
        <f>IF(F40="","",AVERAGE(Calculs!F3:F32))</f>
        <v>17.033333333333335</v>
      </c>
      <c r="G41" s="64" t="str">
        <f>IF(G40="","",AVERAGE(Calculs!G3:G32))</f>
        <v/>
      </c>
      <c r="H41" s="64" t="str">
        <f>IF(H40="","",AVERAGE(Calculs!H3:H32))</f>
        <v/>
      </c>
      <c r="I41" s="64" t="str">
        <f>IF(I40="","",AVERAGE(Calculs!I3:I32))</f>
        <v/>
      </c>
    </row>
    <row r="42" spans="1:9" x14ac:dyDescent="0.25">
      <c r="A42" s="25" t="s">
        <v>3</v>
      </c>
      <c r="B42" s="64">
        <f>IF(B40="","",STDEV(Calculs!B3:B32))</f>
        <v>9.8333820376740455</v>
      </c>
      <c r="C42" s="64">
        <f>IF(C40="","",STDEV(Calculs!C3:C32))</f>
        <v>9.9701277963656043</v>
      </c>
      <c r="D42" s="64">
        <f>IF(D40="","",STDEV(Calculs!D3:D32))</f>
        <v>5.0629372239178849</v>
      </c>
      <c r="E42" s="64">
        <f>IF(E40="","",STDEV(Calculs!E3:E32))</f>
        <v>8.6327364103761735</v>
      </c>
      <c r="F42" s="64">
        <f>IF(F40="","",STDEV(Calculs!F3:F32))</f>
        <v>6.9056864790639354</v>
      </c>
      <c r="G42" s="64" t="str">
        <f>IF(G40="","",STDEV(Calculs!G3:G32))</f>
        <v/>
      </c>
      <c r="H42" s="64" t="str">
        <f>IF(H40="","",STDEV(Calculs!H3:H32))</f>
        <v/>
      </c>
      <c r="I42" s="64" t="str">
        <f>IF(I40="","",STDEV(Calculs!I3:I32))</f>
        <v/>
      </c>
    </row>
    <row r="43" spans="1:9" x14ac:dyDescent="0.25">
      <c r="A43" s="28" t="s">
        <v>18</v>
      </c>
      <c r="B43" s="64">
        <f t="shared" ref="B43:C43" si="0">IF(B40="","",B42/B41)</f>
        <v>0.541287084642608</v>
      </c>
      <c r="C43" s="64">
        <f t="shared" si="0"/>
        <v>0.62705206266450342</v>
      </c>
      <c r="D43" s="64">
        <f>IF(D40="","",D42/D41)</f>
        <v>0.32805208794284352</v>
      </c>
      <c r="E43" s="64">
        <f t="shared" ref="E43:I43" si="1">IF(E40="","",E42/E41)</f>
        <v>0.4961342764584008</v>
      </c>
      <c r="F43" s="64">
        <f t="shared" si="1"/>
        <v>0.40542190679436019</v>
      </c>
      <c r="G43" s="64" t="str">
        <f t="shared" si="1"/>
        <v/>
      </c>
      <c r="H43" s="64" t="str">
        <f t="shared" si="1"/>
        <v/>
      </c>
      <c r="I43" s="64" t="str">
        <f t="shared" si="1"/>
        <v/>
      </c>
    </row>
    <row r="44" spans="1:9" x14ac:dyDescent="0.25">
      <c r="A44" s="28" t="s">
        <v>1</v>
      </c>
      <c r="B44" s="65">
        <f>IF(B40="","",MEDIAN(Calculs!B3:B32))</f>
        <v>16</v>
      </c>
      <c r="C44" s="65">
        <f>IF(C40="","",MEDIAN(Calculs!C3:C32))</f>
        <v>14.5</v>
      </c>
      <c r="D44" s="65">
        <f>IF(D40="","",MEDIAN(Calculs!D3:D32))</f>
        <v>15.5</v>
      </c>
      <c r="E44" s="65">
        <f>IF(E40="","",MEDIAN(Calculs!E3:E32))</f>
        <v>16.5</v>
      </c>
      <c r="F44" s="65">
        <f>IF(F40="","",MEDIAN(Calculs!F3:F32))</f>
        <v>16</v>
      </c>
      <c r="G44" s="65" t="str">
        <f>IF(G40="","",MEDIAN(Calculs!G3:G32))</f>
        <v/>
      </c>
      <c r="H44" s="65" t="str">
        <f>IF(H40="","",MEDIAN(Calculs!H3:H32))</f>
        <v/>
      </c>
      <c r="I44" s="65" t="str">
        <f>IF(I40="","",MEDIAN(Calculs!I3:I32))</f>
        <v/>
      </c>
    </row>
    <row r="45" spans="1:9" x14ac:dyDescent="0.25">
      <c r="A45" s="77">
        <f>COUNTIF(B44:I44,"&gt;0")</f>
        <v>5</v>
      </c>
      <c r="B45" s="62" t="str">
        <f>IF(AND(Calculs!B135&lt;30,Calculs!B135&gt;0),"Ecart anormal",IF(Calculs!B135=0,"NC",""))</f>
        <v/>
      </c>
      <c r="C45" s="62" t="str">
        <f>IF(AND(Calculs!C135&lt;30,Calculs!C135&gt;0),"Ecart anormal",IF(Calculs!C135=0,"NC",""))</f>
        <v/>
      </c>
      <c r="D45" s="62" t="str">
        <f>IF(AND(Calculs!D135&lt;30,Calculs!D135&gt;0),"Ecart anormal",IF(Calculs!D135=0,"NC",""))</f>
        <v/>
      </c>
      <c r="E45" s="62" t="str">
        <f>IF(AND(Calculs!E135&lt;30,Calculs!E135&gt;0),"Ecart anormal",IF(Calculs!E135=0,"NC",""))</f>
        <v/>
      </c>
      <c r="F45" s="62" t="str">
        <f>IF(AND(Calculs!F135&lt;30,Calculs!F135&gt;0),"Ecart anormal",IF(Calculs!F135=0,"NC",""))</f>
        <v/>
      </c>
      <c r="G45" s="62" t="str">
        <f>IF(AND(Calculs!G135&lt;30,Calculs!G135&gt;0),"Ecart anormal",IF(Calculs!G135=0,"NC",""))</f>
        <v>Ecart anormal</v>
      </c>
      <c r="H45" s="62" t="str">
        <f>IF(AND(Calculs!H135&lt;30,Calculs!H135&gt;0),"Ecart anormal",IF(Calculs!H135=0,"NC",""))</f>
        <v>NC</v>
      </c>
      <c r="I45" s="62" t="str">
        <f>IF(AND(Calculs!I135&lt;30,Calculs!I135&gt;0),"Ecart anormal",IF(Calculs!I135=0,"NC",""))</f>
        <v>NC</v>
      </c>
    </row>
    <row r="46" spans="1:9" x14ac:dyDescent="0.25">
      <c r="G46" s="61"/>
    </row>
    <row r="47" spans="1:9" x14ac:dyDescent="0.25">
      <c r="A47" s="6" t="str">
        <f>"Résultats finaux calculés sur "&amp;A45 &amp; " rangs"</f>
        <v>Résultats finaux calculés sur 5 rangs</v>
      </c>
      <c r="B47" s="7"/>
      <c r="C47" s="8"/>
      <c r="D47" s="9"/>
      <c r="E47" s="9"/>
    </row>
    <row r="48" spans="1:9" x14ac:dyDescent="0.25">
      <c r="A48" s="25" t="s">
        <v>48</v>
      </c>
      <c r="B48" s="4"/>
      <c r="C48" s="11"/>
      <c r="D48" s="12"/>
      <c r="E48" s="21">
        <f>AVERAGE(B40:I40)</f>
        <v>79710.253060250863</v>
      </c>
    </row>
    <row r="49" spans="1:9" x14ac:dyDescent="0.25">
      <c r="A49" s="10" t="s">
        <v>10</v>
      </c>
      <c r="B49" s="4"/>
      <c r="C49" s="11"/>
      <c r="D49" s="13"/>
      <c r="E49" s="22">
        <f>Synth!G12-E48</f>
        <v>289.7469397491368</v>
      </c>
    </row>
    <row r="50" spans="1:9" x14ac:dyDescent="0.25">
      <c r="A50" s="10" t="s">
        <v>11</v>
      </c>
      <c r="B50" s="4"/>
      <c r="C50" s="11"/>
      <c r="D50" s="20"/>
      <c r="E50" s="23">
        <f>E48/Synth!G12</f>
        <v>0.99637816325313577</v>
      </c>
    </row>
    <row r="51" spans="1:9" x14ac:dyDescent="0.25">
      <c r="A51" s="28" t="s">
        <v>49</v>
      </c>
      <c r="B51" s="4"/>
      <c r="C51" s="15"/>
      <c r="D51" s="16"/>
      <c r="E51" s="16">
        <f>AVERAGE(B41:I41)</f>
        <v>16.786666666666669</v>
      </c>
    </row>
    <row r="52" spans="1:9" x14ac:dyDescent="0.25">
      <c r="A52" s="17" t="s">
        <v>64</v>
      </c>
      <c r="B52" s="4"/>
      <c r="C52" s="16"/>
      <c r="D52" s="18"/>
      <c r="E52" s="16">
        <f>IF(A45=1,STDEV(Calculs!B3:B32),IF(A45=2,STDEV(Calculs!B3:C32),IF(A45=3,STDEV(Calculs!B3:D32),IF(A45=4,STDEV(Calculs!B3:E32),IF(A45=5,STDEV(Calculs!B3:F32),IF(A45=6,STDEV(Calculs!B3:G32),IF(A45=7,STDEV(Calculs!B3:H32),STDEV(Calculs!B3:I32))))))))</f>
        <v>8.2426185539789607</v>
      </c>
    </row>
    <row r="53" spans="1:9" x14ac:dyDescent="0.25">
      <c r="A53" s="3" t="s">
        <v>19</v>
      </c>
      <c r="B53" s="4"/>
      <c r="C53" s="4"/>
      <c r="D53" s="4"/>
      <c r="E53" s="31">
        <f>E52/E51</f>
        <v>0.49102175659128033</v>
      </c>
      <c r="F53" s="24"/>
    </row>
    <row r="54" spans="1:9" x14ac:dyDescent="0.25">
      <c r="A54" s="14" t="s">
        <v>1</v>
      </c>
      <c r="B54" s="4"/>
      <c r="C54" s="11"/>
      <c r="D54" s="16"/>
      <c r="E54" s="18">
        <f>IF(A45=1,MEDIAN(Calculs!B3:B32),IF(A45=2,MEDIAN(Calculs!B3:C32),IF(A45=3,MEDIAN(Calculs!B3:D32),IF(A45=4,MEDIAN(Calculs!B3:E32),IF(A45=5,MEDIAN(Calculs!B3:F32),IF(A45=6,MEDIAN(Calculs!B3:G32),IF(A45=7,MEDIAN(Calculs!B3:H32),MEDIAN(Calculs!B3:I32))))))))</f>
        <v>16</v>
      </c>
    </row>
    <row r="56" spans="1:9" x14ac:dyDescent="0.25">
      <c r="A56" s="1" t="s">
        <v>14</v>
      </c>
      <c r="G56" s="1" t="s">
        <v>65</v>
      </c>
    </row>
    <row r="57" spans="1:9" x14ac:dyDescent="0.25">
      <c r="A57" t="s">
        <v>55</v>
      </c>
      <c r="B57" s="30" t="s">
        <v>15</v>
      </c>
      <c r="G57" t="s">
        <v>56</v>
      </c>
    </row>
    <row r="58" spans="1:9" x14ac:dyDescent="0.25">
      <c r="B58" s="30" t="s">
        <v>16</v>
      </c>
      <c r="G58" t="s">
        <v>57</v>
      </c>
    </row>
    <row r="59" spans="1:9" x14ac:dyDescent="0.25">
      <c r="B59" s="29" t="s">
        <v>17</v>
      </c>
      <c r="G59" s="30" t="s">
        <v>66</v>
      </c>
    </row>
    <row r="60" spans="1:9" x14ac:dyDescent="0.25">
      <c r="G60" s="29" t="s">
        <v>58</v>
      </c>
    </row>
    <row r="61" spans="1:9" x14ac:dyDescent="0.25">
      <c r="I61" s="1"/>
    </row>
  </sheetData>
  <sheetProtection sheet="1" objects="1" scenarios="1"/>
  <mergeCells count="13">
    <mergeCell ref="A1:I1"/>
    <mergeCell ref="B16:H16"/>
    <mergeCell ref="A2:H2"/>
    <mergeCell ref="B3:F3"/>
    <mergeCell ref="B5:G5"/>
    <mergeCell ref="H3:I3"/>
    <mergeCell ref="G7:H7"/>
    <mergeCell ref="G8:H8"/>
    <mergeCell ref="G9:H9"/>
    <mergeCell ref="G10:H10"/>
    <mergeCell ref="G11:H11"/>
    <mergeCell ref="G12:H12"/>
    <mergeCell ref="G14:H14"/>
  </mergeCells>
  <conditionalFormatting sqref="B40:I40 B45:I45">
    <cfRule type="expression" dxfId="6" priority="5">
      <formula>B40&gt;$F$12</formula>
    </cfRule>
    <cfRule type="expression" dxfId="5" priority="8">
      <formula>B40&lt;$E$12</formula>
    </cfRule>
  </conditionalFormatting>
  <conditionalFormatting sqref="G46">
    <cfRule type="expression" dxfId="4" priority="1">
      <formula>G46&gt;$F$12</formula>
    </cfRule>
    <cfRule type="expression" dxfId="3" priority="2">
      <formula>G46&lt;$E$12</formula>
    </cfRule>
  </conditionalFormatting>
  <dataValidations count="1">
    <dataValidation type="list" allowBlank="1" showInputMessage="1" showErrorMessage="1" sqref="G14:H14" xr:uid="{00000000-0002-0000-0000-000000000000}">
      <formula1>$A$14:$A$18</formula1>
    </dataValidation>
  </dataValidations>
  <hyperlinks>
    <hyperlink ref="B59" r:id="rId1" display="florent.ruyet@cda47.fr" xr:uid="{00000000-0004-0000-0000-000000000000}"/>
    <hyperlink ref="G60" r:id="rId2" display="florent.ruyet@cda47.fr" xr:uid="{00000000-0004-0000-0000-000001000000}"/>
  </hyperlinks>
  <pageMargins left="0.31496062992125984" right="0.31496062992125984" top="0.19685039370078741" bottom="0.35433070866141736" header="0.31496062992125984" footer="0.31496062992125984"/>
  <pageSetup paperSize="9" scale="87" orientation="portrait" verticalDpi="0" r:id="rId3"/>
  <headerFooter>
    <oddFooter>&amp;RV 2020-11-7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9A1AD0-0988-4F88-AEBF-AA645B82FF9A}">
            <xm:f>B41&gt;Calculs!$O$31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4" id="{886D3681-7793-45EC-9E7B-386825EAF788}">
            <xm:f>B41&lt;Calculs!$N$31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B41:I41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J24" sqref="J24"/>
    </sheetView>
  </sheetViews>
  <sheetFormatPr baseColWidth="10" defaultRowHeight="15" x14ac:dyDescent="0.25"/>
  <cols>
    <col min="1" max="1" width="6.140625" customWidth="1"/>
  </cols>
  <sheetData>
    <row r="1" spans="1:10" ht="30" x14ac:dyDescent="0.25">
      <c r="A1" s="54" t="s">
        <v>46</v>
      </c>
      <c r="B1" s="53" t="s">
        <v>38</v>
      </c>
      <c r="C1" s="53" t="s">
        <v>39</v>
      </c>
      <c r="D1" s="53" t="s">
        <v>40</v>
      </c>
      <c r="E1" s="53" t="s">
        <v>41</v>
      </c>
      <c r="F1" s="53" t="s">
        <v>42</v>
      </c>
      <c r="G1" s="53" t="s">
        <v>43</v>
      </c>
      <c r="H1" s="53" t="s">
        <v>44</v>
      </c>
      <c r="I1" s="53" t="s">
        <v>45</v>
      </c>
      <c r="J1" s="78">
        <f>Synth!G13*3</f>
        <v>50</v>
      </c>
    </row>
    <row r="2" spans="1:10" x14ac:dyDescent="0.25">
      <c r="A2" s="54">
        <v>0</v>
      </c>
      <c r="B2" s="53"/>
      <c r="C2" s="53"/>
      <c r="D2" s="53"/>
      <c r="E2" s="53"/>
      <c r="F2" s="53"/>
      <c r="G2" s="53"/>
      <c r="H2" s="53"/>
      <c r="I2" s="53"/>
    </row>
    <row r="3" spans="1:10" x14ac:dyDescent="0.25">
      <c r="A3" s="51">
        <v>1</v>
      </c>
      <c r="B3" s="60">
        <v>3</v>
      </c>
      <c r="C3" s="60">
        <v>10</v>
      </c>
      <c r="D3" s="60">
        <v>29</v>
      </c>
      <c r="E3" s="60">
        <v>6</v>
      </c>
      <c r="F3" s="60">
        <v>3</v>
      </c>
      <c r="G3" s="60">
        <v>9</v>
      </c>
      <c r="H3" s="60"/>
      <c r="I3" s="60"/>
    </row>
    <row r="4" spans="1:10" x14ac:dyDescent="0.25">
      <c r="A4" s="51">
        <v>2</v>
      </c>
      <c r="B4" s="60">
        <v>39</v>
      </c>
      <c r="C4" s="60">
        <v>22</v>
      </c>
      <c r="D4" s="60">
        <v>38</v>
      </c>
      <c r="E4" s="60">
        <v>12</v>
      </c>
      <c r="F4" s="60">
        <v>28</v>
      </c>
      <c r="G4" s="60">
        <v>27</v>
      </c>
      <c r="H4" s="60"/>
      <c r="I4" s="60"/>
    </row>
    <row r="5" spans="1:10" x14ac:dyDescent="0.25">
      <c r="A5" s="51">
        <v>3</v>
      </c>
      <c r="B5" s="60">
        <v>55</v>
      </c>
      <c r="C5" s="60">
        <v>33</v>
      </c>
      <c r="D5" s="60">
        <v>50</v>
      </c>
      <c r="E5" s="60">
        <v>28</v>
      </c>
      <c r="F5" s="60">
        <v>46</v>
      </c>
      <c r="G5" s="60">
        <v>38</v>
      </c>
      <c r="H5" s="60"/>
      <c r="I5" s="60"/>
    </row>
    <row r="6" spans="1:10" x14ac:dyDescent="0.25">
      <c r="A6" s="51">
        <v>4</v>
      </c>
      <c r="B6" s="60">
        <v>76</v>
      </c>
      <c r="C6" s="60">
        <v>55</v>
      </c>
      <c r="D6" s="60">
        <v>63</v>
      </c>
      <c r="E6" s="60">
        <v>38</v>
      </c>
      <c r="F6" s="60">
        <v>75</v>
      </c>
      <c r="G6" s="60">
        <v>48</v>
      </c>
      <c r="H6" s="60"/>
      <c r="I6" s="60"/>
    </row>
    <row r="7" spans="1:10" x14ac:dyDescent="0.25">
      <c r="A7" s="51">
        <v>5</v>
      </c>
      <c r="B7" s="60">
        <v>98</v>
      </c>
      <c r="C7" s="60">
        <v>73</v>
      </c>
      <c r="D7" s="60">
        <v>78</v>
      </c>
      <c r="E7" s="60">
        <v>58</v>
      </c>
      <c r="F7" s="60">
        <v>106</v>
      </c>
      <c r="G7" s="60">
        <v>64</v>
      </c>
      <c r="H7" s="60"/>
      <c r="I7" s="60"/>
    </row>
    <row r="8" spans="1:10" x14ac:dyDescent="0.25">
      <c r="A8" s="51">
        <v>6</v>
      </c>
      <c r="B8" s="60">
        <v>125</v>
      </c>
      <c r="C8" s="60">
        <v>85</v>
      </c>
      <c r="D8" s="60">
        <v>96</v>
      </c>
      <c r="E8" s="60">
        <v>76</v>
      </c>
      <c r="F8" s="60">
        <v>118</v>
      </c>
      <c r="G8" s="60">
        <v>74</v>
      </c>
      <c r="H8" s="60"/>
      <c r="I8" s="60"/>
    </row>
    <row r="9" spans="1:10" x14ac:dyDescent="0.25">
      <c r="A9" s="51">
        <v>7</v>
      </c>
      <c r="B9" s="60">
        <v>144</v>
      </c>
      <c r="C9" s="60">
        <v>101</v>
      </c>
      <c r="D9" s="60">
        <v>113</v>
      </c>
      <c r="E9" s="60">
        <v>89</v>
      </c>
      <c r="F9" s="60">
        <v>132</v>
      </c>
      <c r="G9" s="60">
        <v>94</v>
      </c>
      <c r="H9" s="60"/>
      <c r="I9" s="60"/>
    </row>
    <row r="10" spans="1:10" x14ac:dyDescent="0.25">
      <c r="A10" s="51">
        <v>8</v>
      </c>
      <c r="B10" s="60">
        <v>162</v>
      </c>
      <c r="C10" s="60">
        <v>110</v>
      </c>
      <c r="D10" s="60">
        <v>123</v>
      </c>
      <c r="E10" s="60">
        <v>108</v>
      </c>
      <c r="F10" s="60">
        <v>152</v>
      </c>
      <c r="G10" s="60">
        <v>111</v>
      </c>
      <c r="H10" s="60"/>
      <c r="I10" s="60"/>
    </row>
    <row r="11" spans="1:10" x14ac:dyDescent="0.25">
      <c r="A11" s="51">
        <v>9</v>
      </c>
      <c r="B11" s="60">
        <v>177</v>
      </c>
      <c r="C11" s="60">
        <v>122</v>
      </c>
      <c r="D11" s="60">
        <v>143</v>
      </c>
      <c r="E11" s="60">
        <v>119</v>
      </c>
      <c r="F11" s="60">
        <v>161</v>
      </c>
      <c r="G11" s="60">
        <v>121</v>
      </c>
      <c r="H11" s="60"/>
      <c r="I11" s="60"/>
    </row>
    <row r="12" spans="1:10" x14ac:dyDescent="0.25">
      <c r="A12" s="51">
        <v>10</v>
      </c>
      <c r="B12" s="60">
        <v>201</v>
      </c>
      <c r="C12" s="60">
        <v>135</v>
      </c>
      <c r="D12" s="60">
        <v>154</v>
      </c>
      <c r="E12" s="60">
        <v>133</v>
      </c>
      <c r="F12" s="60">
        <v>179</v>
      </c>
      <c r="G12" s="60">
        <v>141</v>
      </c>
      <c r="H12" s="60"/>
      <c r="I12" s="60"/>
    </row>
    <row r="13" spans="1:10" x14ac:dyDescent="0.25">
      <c r="A13" s="51">
        <v>11</v>
      </c>
      <c r="B13" s="60">
        <v>232</v>
      </c>
      <c r="C13" s="60">
        <v>152</v>
      </c>
      <c r="D13" s="60">
        <v>167</v>
      </c>
      <c r="E13" s="60">
        <v>160</v>
      </c>
      <c r="F13" s="60">
        <v>194</v>
      </c>
      <c r="G13" s="60">
        <v>156</v>
      </c>
      <c r="H13" s="60"/>
      <c r="I13" s="60"/>
    </row>
    <row r="14" spans="1:10" x14ac:dyDescent="0.25">
      <c r="A14" s="51">
        <v>12</v>
      </c>
      <c r="B14" s="60">
        <v>243</v>
      </c>
      <c r="C14" s="60">
        <v>163</v>
      </c>
      <c r="D14" s="60">
        <v>183</v>
      </c>
      <c r="E14" s="60">
        <v>167</v>
      </c>
      <c r="F14" s="60">
        <v>214</v>
      </c>
      <c r="G14" s="60">
        <v>170</v>
      </c>
      <c r="H14" s="60"/>
      <c r="I14" s="60"/>
    </row>
    <row r="15" spans="1:10" x14ac:dyDescent="0.25">
      <c r="A15" s="51">
        <v>13</v>
      </c>
      <c r="B15" s="60">
        <v>294</v>
      </c>
      <c r="C15" s="60">
        <v>167</v>
      </c>
      <c r="D15" s="60">
        <v>192</v>
      </c>
      <c r="E15" s="60">
        <v>184</v>
      </c>
      <c r="F15" s="60">
        <v>232</v>
      </c>
      <c r="G15" s="60">
        <v>174</v>
      </c>
      <c r="H15" s="60"/>
      <c r="I15" s="60"/>
    </row>
    <row r="16" spans="1:10" x14ac:dyDescent="0.25">
      <c r="A16" s="51">
        <v>14</v>
      </c>
      <c r="B16" s="60">
        <v>309</v>
      </c>
      <c r="C16" s="60">
        <v>186</v>
      </c>
      <c r="D16" s="60">
        <v>200</v>
      </c>
      <c r="E16" s="60">
        <v>196</v>
      </c>
      <c r="F16" s="60">
        <v>245</v>
      </c>
      <c r="G16" s="60">
        <v>215</v>
      </c>
      <c r="H16" s="60"/>
      <c r="I16" s="60"/>
    </row>
    <row r="17" spans="1:9" x14ac:dyDescent="0.25">
      <c r="A17" s="51">
        <v>15</v>
      </c>
      <c r="B17" s="60">
        <v>325</v>
      </c>
      <c r="C17" s="60">
        <v>190</v>
      </c>
      <c r="D17" s="60">
        <v>223</v>
      </c>
      <c r="E17" s="60">
        <v>215</v>
      </c>
      <c r="F17" s="60">
        <v>261</v>
      </c>
      <c r="G17" s="60">
        <v>224</v>
      </c>
      <c r="H17" s="60"/>
      <c r="I17" s="60"/>
    </row>
    <row r="18" spans="1:9" x14ac:dyDescent="0.25">
      <c r="A18" s="51">
        <v>16</v>
      </c>
      <c r="B18" s="60">
        <v>339</v>
      </c>
      <c r="C18" s="60">
        <v>210</v>
      </c>
      <c r="D18" s="60">
        <v>243</v>
      </c>
      <c r="E18" s="60">
        <v>237</v>
      </c>
      <c r="F18" s="60">
        <v>277</v>
      </c>
      <c r="G18" s="60">
        <v>245</v>
      </c>
      <c r="H18" s="60"/>
      <c r="I18" s="60"/>
    </row>
    <row r="19" spans="1:9" x14ac:dyDescent="0.25">
      <c r="A19" s="51">
        <v>17</v>
      </c>
      <c r="B19" s="60">
        <v>347</v>
      </c>
      <c r="C19" s="60">
        <v>225</v>
      </c>
      <c r="D19" s="60">
        <v>267</v>
      </c>
      <c r="E19" s="60">
        <v>243</v>
      </c>
      <c r="F19" s="60">
        <v>289</v>
      </c>
      <c r="G19" s="60">
        <v>275</v>
      </c>
      <c r="H19" s="60"/>
      <c r="I19" s="60"/>
    </row>
    <row r="20" spans="1:9" x14ac:dyDescent="0.25">
      <c r="A20" s="51">
        <v>18</v>
      </c>
      <c r="B20" s="60">
        <v>369</v>
      </c>
      <c r="C20" s="60">
        <v>236</v>
      </c>
      <c r="D20" s="60">
        <v>281</v>
      </c>
      <c r="E20" s="60">
        <v>275</v>
      </c>
      <c r="F20" s="60">
        <v>304</v>
      </c>
      <c r="G20" s="60">
        <v>296</v>
      </c>
      <c r="H20" s="60"/>
      <c r="I20" s="60"/>
    </row>
    <row r="21" spans="1:9" x14ac:dyDescent="0.25">
      <c r="A21" s="51">
        <v>19</v>
      </c>
      <c r="B21" s="60">
        <v>385</v>
      </c>
      <c r="C21" s="60">
        <v>250</v>
      </c>
      <c r="D21" s="60">
        <v>290</v>
      </c>
      <c r="E21" s="60">
        <v>283</v>
      </c>
      <c r="F21" s="60">
        <v>320</v>
      </c>
      <c r="G21" s="60">
        <v>309</v>
      </c>
      <c r="H21" s="60"/>
      <c r="I21" s="60"/>
    </row>
    <row r="22" spans="1:9" x14ac:dyDescent="0.25">
      <c r="A22" s="51">
        <v>20</v>
      </c>
      <c r="B22" s="60">
        <v>391</v>
      </c>
      <c r="C22" s="60">
        <v>266</v>
      </c>
      <c r="D22" s="60">
        <v>308</v>
      </c>
      <c r="E22" s="60">
        <v>295</v>
      </c>
      <c r="F22" s="60">
        <v>335</v>
      </c>
      <c r="G22" s="60">
        <v>322</v>
      </c>
      <c r="H22" s="60"/>
      <c r="I22" s="60"/>
    </row>
    <row r="23" spans="1:9" x14ac:dyDescent="0.25">
      <c r="A23" s="51">
        <v>21</v>
      </c>
      <c r="B23" s="60">
        <v>403</v>
      </c>
      <c r="C23" s="60">
        <v>281</v>
      </c>
      <c r="D23" s="60">
        <v>327</v>
      </c>
      <c r="E23" s="60">
        <v>313</v>
      </c>
      <c r="F23" s="60">
        <v>349</v>
      </c>
      <c r="G23" s="60">
        <v>338</v>
      </c>
      <c r="H23" s="60"/>
      <c r="I23" s="60"/>
    </row>
    <row r="24" spans="1:9" x14ac:dyDescent="0.25">
      <c r="A24" s="51">
        <v>22</v>
      </c>
      <c r="B24" s="60">
        <v>414</v>
      </c>
      <c r="C24" s="60">
        <v>294</v>
      </c>
      <c r="D24" s="60">
        <v>345</v>
      </c>
      <c r="E24" s="60">
        <v>333</v>
      </c>
      <c r="F24" s="60">
        <v>362</v>
      </c>
      <c r="G24" s="60">
        <v>356</v>
      </c>
      <c r="H24" s="60"/>
      <c r="I24" s="60"/>
    </row>
    <row r="25" spans="1:9" x14ac:dyDescent="0.25">
      <c r="A25" s="51">
        <v>23</v>
      </c>
      <c r="B25" s="60">
        <v>426</v>
      </c>
      <c r="C25" s="60">
        <v>317</v>
      </c>
      <c r="D25" s="60">
        <v>360</v>
      </c>
      <c r="E25" s="60">
        <v>350</v>
      </c>
      <c r="F25" s="60">
        <v>380</v>
      </c>
      <c r="G25" s="60">
        <v>361</v>
      </c>
      <c r="H25" s="60"/>
      <c r="I25" s="60"/>
    </row>
    <row r="26" spans="1:9" x14ac:dyDescent="0.25">
      <c r="A26" s="51">
        <v>24</v>
      </c>
      <c r="B26" s="60">
        <v>438</v>
      </c>
      <c r="C26" s="60">
        <v>329</v>
      </c>
      <c r="D26" s="60">
        <v>376</v>
      </c>
      <c r="E26" s="60">
        <v>362</v>
      </c>
      <c r="F26" s="60">
        <v>386</v>
      </c>
      <c r="G26" s="60">
        <v>382</v>
      </c>
      <c r="H26" s="60"/>
      <c r="I26" s="60"/>
    </row>
    <row r="27" spans="1:9" x14ac:dyDescent="0.25">
      <c r="A27" s="51">
        <v>25</v>
      </c>
      <c r="B27" s="60">
        <v>456</v>
      </c>
      <c r="C27" s="60">
        <v>349</v>
      </c>
      <c r="D27" s="60">
        <v>389</v>
      </c>
      <c r="E27" s="60">
        <v>395</v>
      </c>
      <c r="F27" s="60">
        <v>400</v>
      </c>
      <c r="G27" s="60">
        <v>401</v>
      </c>
      <c r="H27" s="60"/>
      <c r="I27" s="60"/>
    </row>
    <row r="28" spans="1:9" x14ac:dyDescent="0.25">
      <c r="A28" s="51">
        <v>26</v>
      </c>
      <c r="B28" s="60">
        <v>463</v>
      </c>
      <c r="C28" s="60">
        <v>370</v>
      </c>
      <c r="D28" s="60">
        <v>403</v>
      </c>
      <c r="E28" s="60">
        <v>430</v>
      </c>
      <c r="F28" s="60">
        <v>418</v>
      </c>
      <c r="G28" s="60">
        <v>413</v>
      </c>
      <c r="H28" s="60"/>
      <c r="I28" s="60"/>
    </row>
    <row r="29" spans="1:9" x14ac:dyDescent="0.25">
      <c r="A29" s="51">
        <v>27</v>
      </c>
      <c r="B29" s="60">
        <v>485</v>
      </c>
      <c r="C29" s="60">
        <v>389</v>
      </c>
      <c r="D29" s="60">
        <v>422</v>
      </c>
      <c r="E29" s="60">
        <v>463</v>
      </c>
      <c r="F29" s="60">
        <v>436</v>
      </c>
      <c r="G29" s="60">
        <v>424</v>
      </c>
      <c r="H29" s="60"/>
      <c r="I29" s="60"/>
    </row>
    <row r="30" spans="1:9" x14ac:dyDescent="0.25">
      <c r="A30" s="51">
        <v>28</v>
      </c>
      <c r="B30" s="60">
        <v>516</v>
      </c>
      <c r="C30" s="60">
        <v>450</v>
      </c>
      <c r="D30" s="60">
        <v>439</v>
      </c>
      <c r="E30" s="60">
        <v>494</v>
      </c>
      <c r="F30" s="60">
        <v>456</v>
      </c>
      <c r="G30" s="60">
        <v>450</v>
      </c>
      <c r="H30" s="60"/>
      <c r="I30" s="60"/>
    </row>
    <row r="31" spans="1:9" x14ac:dyDescent="0.25">
      <c r="A31" s="51">
        <v>29</v>
      </c>
      <c r="B31" s="60">
        <v>533</v>
      </c>
      <c r="C31" s="60">
        <v>472</v>
      </c>
      <c r="D31" s="60">
        <v>446</v>
      </c>
      <c r="E31" s="60">
        <v>510</v>
      </c>
      <c r="F31" s="60">
        <v>494</v>
      </c>
      <c r="G31" s="60">
        <v>470</v>
      </c>
      <c r="H31" s="60"/>
      <c r="I31" s="60"/>
    </row>
    <row r="32" spans="1:9" x14ac:dyDescent="0.25">
      <c r="A32" s="51">
        <v>30</v>
      </c>
      <c r="B32" s="60">
        <v>545</v>
      </c>
      <c r="C32" s="60">
        <v>477</v>
      </c>
      <c r="D32" s="60">
        <v>463</v>
      </c>
      <c r="E32" s="60">
        <v>522</v>
      </c>
      <c r="F32" s="60">
        <v>511</v>
      </c>
      <c r="G32" s="60">
        <v>571</v>
      </c>
      <c r="H32" s="60"/>
      <c r="I32" s="60"/>
    </row>
  </sheetData>
  <sheetProtection sheet="1" objects="1" scenarios="1"/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1B1EB5F-9033-4E8C-9EB2-FDFB33D16CEA}">
            <xm:f>Calculs!B3&gt;$J$1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B3:I32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5"/>
  <sheetViews>
    <sheetView showZeros="0" topLeftCell="A4" workbookViewId="0">
      <selection activeCell="C30" sqref="C30"/>
    </sheetView>
  </sheetViews>
  <sheetFormatPr baseColWidth="10" defaultRowHeight="15" x14ac:dyDescent="0.25"/>
  <cols>
    <col min="1" max="1" width="11.42578125" style="36"/>
  </cols>
  <sheetData>
    <row r="1" spans="1:9" ht="15.75" thickBot="1" x14ac:dyDescent="0.3">
      <c r="B1" s="50" t="s">
        <v>21</v>
      </c>
      <c r="C1" s="50" t="s">
        <v>22</v>
      </c>
      <c r="D1" s="50" t="s">
        <v>23</v>
      </c>
      <c r="E1" s="50" t="s">
        <v>24</v>
      </c>
      <c r="F1" s="50" t="s">
        <v>25</v>
      </c>
      <c r="G1" s="50" t="s">
        <v>26</v>
      </c>
      <c r="H1" s="50" t="s">
        <v>35</v>
      </c>
      <c r="I1" s="50" t="s">
        <v>36</v>
      </c>
    </row>
    <row r="2" spans="1:9" x14ac:dyDescent="0.25">
      <c r="B2" s="47" t="s">
        <v>0</v>
      </c>
      <c r="C2" s="37" t="s">
        <v>0</v>
      </c>
      <c r="D2" s="37" t="s">
        <v>0</v>
      </c>
      <c r="E2" s="37" t="s">
        <v>0</v>
      </c>
      <c r="F2" s="37" t="s">
        <v>0</v>
      </c>
      <c r="G2" s="37" t="s">
        <v>0</v>
      </c>
      <c r="H2" s="37" t="s">
        <v>0</v>
      </c>
      <c r="I2" s="37" t="s">
        <v>0</v>
      </c>
    </row>
    <row r="3" spans="1:9" x14ac:dyDescent="0.25">
      <c r="A3" s="36">
        <v>1</v>
      </c>
      <c r="B3" s="48">
        <f>Terrain!B3-Terrain!B2</f>
        <v>3</v>
      </c>
      <c r="C3" s="48">
        <f>Terrain!C3-Terrain!C2</f>
        <v>10</v>
      </c>
      <c r="D3" s="48">
        <f>Terrain!D3-Terrain!D2</f>
        <v>29</v>
      </c>
      <c r="E3" s="48">
        <f>Terrain!E3-Terrain!E2</f>
        <v>6</v>
      </c>
      <c r="F3" s="48">
        <f>Terrain!F3-Terrain!F2</f>
        <v>3</v>
      </c>
      <c r="G3" s="48">
        <f>Terrain!G3-Terrain!G2</f>
        <v>9</v>
      </c>
      <c r="H3" s="48">
        <f>Terrain!H3-Terrain!H2</f>
        <v>0</v>
      </c>
      <c r="I3" s="48">
        <f>Terrain!I3-Terrain!I2</f>
        <v>0</v>
      </c>
    </row>
    <row r="4" spans="1:9" x14ac:dyDescent="0.25">
      <c r="A4" s="36">
        <v>2</v>
      </c>
      <c r="B4" s="48">
        <f>Terrain!B4-Terrain!B3</f>
        <v>36</v>
      </c>
      <c r="C4" s="48">
        <f>Terrain!C4-Terrain!C3</f>
        <v>12</v>
      </c>
      <c r="D4" s="48">
        <f>Terrain!D4-Terrain!D3</f>
        <v>9</v>
      </c>
      <c r="E4" s="48">
        <f>Terrain!E4-Terrain!E3</f>
        <v>6</v>
      </c>
      <c r="F4" s="48">
        <f>Terrain!F4-Terrain!F3</f>
        <v>25</v>
      </c>
      <c r="G4" s="48">
        <f>Terrain!G4-Terrain!G3</f>
        <v>18</v>
      </c>
      <c r="H4" s="48">
        <f>Terrain!H4-Terrain!H3</f>
        <v>0</v>
      </c>
      <c r="I4" s="48">
        <f>Terrain!I4-Terrain!I3</f>
        <v>0</v>
      </c>
    </row>
    <row r="5" spans="1:9" x14ac:dyDescent="0.25">
      <c r="A5" s="36">
        <v>3</v>
      </c>
      <c r="B5" s="48">
        <f>Terrain!B5-Terrain!B4</f>
        <v>16</v>
      </c>
      <c r="C5" s="48">
        <f>Terrain!C5-Terrain!C4</f>
        <v>11</v>
      </c>
      <c r="D5" s="48">
        <f>Terrain!D5-Terrain!D4</f>
        <v>12</v>
      </c>
      <c r="E5" s="48">
        <f>Terrain!E5-Terrain!E4</f>
        <v>16</v>
      </c>
      <c r="F5" s="48">
        <f>Terrain!F5-Terrain!F4</f>
        <v>18</v>
      </c>
      <c r="G5" s="48">
        <f>Terrain!G5-Terrain!G4</f>
        <v>11</v>
      </c>
      <c r="H5" s="48">
        <f>Terrain!H5-Terrain!H4</f>
        <v>0</v>
      </c>
      <c r="I5" s="48">
        <f>Terrain!I5-Terrain!I4</f>
        <v>0</v>
      </c>
    </row>
    <row r="6" spans="1:9" x14ac:dyDescent="0.25">
      <c r="A6" s="36">
        <v>4</v>
      </c>
      <c r="B6" s="48">
        <f>Terrain!B6-Terrain!B5</f>
        <v>21</v>
      </c>
      <c r="C6" s="48">
        <f>Terrain!C6-Terrain!C5</f>
        <v>22</v>
      </c>
      <c r="D6" s="48">
        <f>Terrain!D6-Terrain!D5</f>
        <v>13</v>
      </c>
      <c r="E6" s="48">
        <f>Terrain!E6-Terrain!E5</f>
        <v>10</v>
      </c>
      <c r="F6" s="48">
        <f>Terrain!F6-Terrain!F5</f>
        <v>29</v>
      </c>
      <c r="G6" s="48">
        <f>Terrain!G6-Terrain!G5</f>
        <v>10</v>
      </c>
      <c r="H6" s="48">
        <f>Terrain!H6-Terrain!H5</f>
        <v>0</v>
      </c>
      <c r="I6" s="48">
        <f>Terrain!I6-Terrain!I5</f>
        <v>0</v>
      </c>
    </row>
    <row r="7" spans="1:9" x14ac:dyDescent="0.25">
      <c r="A7" s="36">
        <v>5</v>
      </c>
      <c r="B7" s="48">
        <f>Terrain!B7-Terrain!B6</f>
        <v>22</v>
      </c>
      <c r="C7" s="48">
        <f>Terrain!C7-Terrain!C6</f>
        <v>18</v>
      </c>
      <c r="D7" s="48">
        <f>Terrain!D7-Terrain!D6</f>
        <v>15</v>
      </c>
      <c r="E7" s="48">
        <f>Terrain!E7-Terrain!E6</f>
        <v>20</v>
      </c>
      <c r="F7" s="48">
        <f>Terrain!F7-Terrain!F6</f>
        <v>31</v>
      </c>
      <c r="G7" s="48">
        <f>Terrain!G7-Terrain!G6</f>
        <v>16</v>
      </c>
      <c r="H7" s="48">
        <f>Terrain!H7-Terrain!H6</f>
        <v>0</v>
      </c>
      <c r="I7" s="48">
        <f>Terrain!I7-Terrain!I6</f>
        <v>0</v>
      </c>
    </row>
    <row r="8" spans="1:9" x14ac:dyDescent="0.25">
      <c r="A8" s="36">
        <v>6</v>
      </c>
      <c r="B8" s="48">
        <f>Terrain!B8-Terrain!B7</f>
        <v>27</v>
      </c>
      <c r="C8" s="48">
        <f>Terrain!C8-Terrain!C7</f>
        <v>12</v>
      </c>
      <c r="D8" s="48">
        <f>Terrain!D8-Terrain!D7</f>
        <v>18</v>
      </c>
      <c r="E8" s="48">
        <f>Terrain!E8-Terrain!E7</f>
        <v>18</v>
      </c>
      <c r="F8" s="48">
        <f>Terrain!F8-Terrain!F7</f>
        <v>12</v>
      </c>
      <c r="G8" s="48">
        <f>Terrain!G8-Terrain!G7</f>
        <v>10</v>
      </c>
      <c r="H8" s="48">
        <f>Terrain!H8-Terrain!H7</f>
        <v>0</v>
      </c>
      <c r="I8" s="48">
        <f>Terrain!I8-Terrain!I7</f>
        <v>0</v>
      </c>
    </row>
    <row r="9" spans="1:9" x14ac:dyDescent="0.25">
      <c r="A9" s="36">
        <v>7</v>
      </c>
      <c r="B9" s="48">
        <f>Terrain!B9-Terrain!B8</f>
        <v>19</v>
      </c>
      <c r="C9" s="48">
        <f>Terrain!C9-Terrain!C8</f>
        <v>16</v>
      </c>
      <c r="D9" s="48">
        <f>Terrain!D9-Terrain!D8</f>
        <v>17</v>
      </c>
      <c r="E9" s="48">
        <f>Terrain!E9-Terrain!E8</f>
        <v>13</v>
      </c>
      <c r="F9" s="48">
        <f>Terrain!F9-Terrain!F8</f>
        <v>14</v>
      </c>
      <c r="G9" s="48">
        <f>Terrain!G9-Terrain!G8</f>
        <v>20</v>
      </c>
      <c r="H9" s="48">
        <f>Terrain!H9-Terrain!H8</f>
        <v>0</v>
      </c>
      <c r="I9" s="48">
        <f>Terrain!I9-Terrain!I8</f>
        <v>0</v>
      </c>
    </row>
    <row r="10" spans="1:9" x14ac:dyDescent="0.25">
      <c r="A10" s="36">
        <v>8</v>
      </c>
      <c r="B10" s="48">
        <f>Terrain!B10-Terrain!B9</f>
        <v>18</v>
      </c>
      <c r="C10" s="48">
        <f>Terrain!C10-Terrain!C9</f>
        <v>9</v>
      </c>
      <c r="D10" s="48">
        <f>Terrain!D10-Terrain!D9</f>
        <v>10</v>
      </c>
      <c r="E10" s="48">
        <f>Terrain!E10-Terrain!E9</f>
        <v>19</v>
      </c>
      <c r="F10" s="48">
        <f>Terrain!F10-Terrain!F9</f>
        <v>20</v>
      </c>
      <c r="G10" s="48">
        <f>Terrain!G10-Terrain!G9</f>
        <v>17</v>
      </c>
      <c r="H10" s="48">
        <f>Terrain!H10-Terrain!H9</f>
        <v>0</v>
      </c>
      <c r="I10" s="48">
        <f>Terrain!I10-Terrain!I9</f>
        <v>0</v>
      </c>
    </row>
    <row r="11" spans="1:9" x14ac:dyDescent="0.25">
      <c r="A11" s="36">
        <v>9</v>
      </c>
      <c r="B11" s="48">
        <f>Terrain!B11-Terrain!B10</f>
        <v>15</v>
      </c>
      <c r="C11" s="48">
        <f>Terrain!C11-Terrain!C10</f>
        <v>12</v>
      </c>
      <c r="D11" s="48">
        <f>Terrain!D11-Terrain!D10</f>
        <v>20</v>
      </c>
      <c r="E11" s="48">
        <f>Terrain!E11-Terrain!E10</f>
        <v>11</v>
      </c>
      <c r="F11" s="48">
        <f>Terrain!F11-Terrain!F10</f>
        <v>9</v>
      </c>
      <c r="G11" s="48">
        <f>Terrain!G11-Terrain!G10</f>
        <v>10</v>
      </c>
      <c r="H11" s="48">
        <f>Terrain!H11-Terrain!H10</f>
        <v>0</v>
      </c>
      <c r="I11" s="48">
        <f>Terrain!I11-Terrain!I10</f>
        <v>0</v>
      </c>
    </row>
    <row r="12" spans="1:9" x14ac:dyDescent="0.25">
      <c r="A12" s="36">
        <v>10</v>
      </c>
      <c r="B12" s="48">
        <f>Terrain!B12-Terrain!B11</f>
        <v>24</v>
      </c>
      <c r="C12" s="48">
        <f>Terrain!C12-Terrain!C11</f>
        <v>13</v>
      </c>
      <c r="D12" s="48">
        <f>Terrain!D12-Terrain!D11</f>
        <v>11</v>
      </c>
      <c r="E12" s="48">
        <f>Terrain!E12-Terrain!E11</f>
        <v>14</v>
      </c>
      <c r="F12" s="48">
        <f>Terrain!F12-Terrain!F11</f>
        <v>18</v>
      </c>
      <c r="G12" s="48">
        <f>Terrain!G12-Terrain!G11</f>
        <v>20</v>
      </c>
      <c r="H12" s="48">
        <f>Terrain!H12-Terrain!H11</f>
        <v>0</v>
      </c>
      <c r="I12" s="48">
        <f>Terrain!I12-Terrain!I11</f>
        <v>0</v>
      </c>
    </row>
    <row r="13" spans="1:9" x14ac:dyDescent="0.25">
      <c r="A13" s="36">
        <v>11</v>
      </c>
      <c r="B13" s="48">
        <f>Terrain!B13-Terrain!B12</f>
        <v>31</v>
      </c>
      <c r="C13" s="48">
        <f>Terrain!C13-Terrain!C12</f>
        <v>17</v>
      </c>
      <c r="D13" s="48">
        <f>Terrain!D13-Terrain!D12</f>
        <v>13</v>
      </c>
      <c r="E13" s="48">
        <f>Terrain!E13-Terrain!E12</f>
        <v>27</v>
      </c>
      <c r="F13" s="48">
        <f>Terrain!F13-Terrain!F12</f>
        <v>15</v>
      </c>
      <c r="G13" s="48">
        <f>Terrain!G13-Terrain!G12</f>
        <v>15</v>
      </c>
      <c r="H13" s="48">
        <f>Terrain!H13-Terrain!H12</f>
        <v>0</v>
      </c>
      <c r="I13" s="48">
        <f>Terrain!I13-Terrain!I12</f>
        <v>0</v>
      </c>
    </row>
    <row r="14" spans="1:9" x14ac:dyDescent="0.25">
      <c r="A14" s="36">
        <v>12</v>
      </c>
      <c r="B14" s="48">
        <f>Terrain!B14-Terrain!B13</f>
        <v>11</v>
      </c>
      <c r="C14" s="48">
        <f>Terrain!C14-Terrain!C13</f>
        <v>11</v>
      </c>
      <c r="D14" s="48">
        <f>Terrain!D14-Terrain!D13</f>
        <v>16</v>
      </c>
      <c r="E14" s="48">
        <f>Terrain!E14-Terrain!E13</f>
        <v>7</v>
      </c>
      <c r="F14" s="48">
        <f>Terrain!F14-Terrain!F13</f>
        <v>20</v>
      </c>
      <c r="G14" s="48">
        <f>Terrain!G14-Terrain!G13</f>
        <v>14</v>
      </c>
      <c r="H14" s="48">
        <f>Terrain!H14-Terrain!H13</f>
        <v>0</v>
      </c>
      <c r="I14" s="48">
        <f>Terrain!I14-Terrain!I13</f>
        <v>0</v>
      </c>
    </row>
    <row r="15" spans="1:9" x14ac:dyDescent="0.25">
      <c r="A15" s="36">
        <v>13</v>
      </c>
      <c r="B15" s="48">
        <f>Terrain!B15-Terrain!B14</f>
        <v>51</v>
      </c>
      <c r="C15" s="48">
        <f>Terrain!C15-Terrain!C14</f>
        <v>4</v>
      </c>
      <c r="D15" s="48">
        <f>Terrain!D15-Terrain!D14</f>
        <v>9</v>
      </c>
      <c r="E15" s="48">
        <f>Terrain!E15-Terrain!E14</f>
        <v>17</v>
      </c>
      <c r="F15" s="48">
        <f>Terrain!F15-Terrain!F14</f>
        <v>18</v>
      </c>
      <c r="G15" s="48">
        <f>Terrain!G15-Terrain!G14</f>
        <v>4</v>
      </c>
      <c r="H15" s="48">
        <f>Terrain!H15-Terrain!H14</f>
        <v>0</v>
      </c>
      <c r="I15" s="48">
        <f>Terrain!I15-Terrain!I14</f>
        <v>0</v>
      </c>
    </row>
    <row r="16" spans="1:9" x14ac:dyDescent="0.25">
      <c r="A16" s="36">
        <v>14</v>
      </c>
      <c r="B16" s="48">
        <f>Terrain!B16-Terrain!B15</f>
        <v>15</v>
      </c>
      <c r="C16" s="48">
        <f>Terrain!C16-Terrain!C15</f>
        <v>19</v>
      </c>
      <c r="D16" s="48">
        <f>Terrain!D16-Terrain!D15</f>
        <v>8</v>
      </c>
      <c r="E16" s="48">
        <f>Terrain!E16-Terrain!E15</f>
        <v>12</v>
      </c>
      <c r="F16" s="48">
        <f>Terrain!F16-Terrain!F15</f>
        <v>13</v>
      </c>
      <c r="G16" s="48">
        <f>Terrain!G16-Terrain!G15</f>
        <v>41</v>
      </c>
      <c r="H16" s="48">
        <f>Terrain!H16-Terrain!H15</f>
        <v>0</v>
      </c>
      <c r="I16" s="48">
        <f>Terrain!I16-Terrain!I15</f>
        <v>0</v>
      </c>
    </row>
    <row r="17" spans="1:15" x14ac:dyDescent="0.25">
      <c r="A17" s="36">
        <v>15</v>
      </c>
      <c r="B17" s="48">
        <f>Terrain!B17-Terrain!B16</f>
        <v>16</v>
      </c>
      <c r="C17" s="48">
        <f>Terrain!C17-Terrain!C16</f>
        <v>4</v>
      </c>
      <c r="D17" s="48">
        <f>Terrain!D17-Terrain!D16</f>
        <v>23</v>
      </c>
      <c r="E17" s="48">
        <f>Terrain!E17-Terrain!E16</f>
        <v>19</v>
      </c>
      <c r="F17" s="48">
        <f>Terrain!F17-Terrain!F16</f>
        <v>16</v>
      </c>
      <c r="G17" s="48">
        <f>Terrain!G17-Terrain!G16</f>
        <v>9</v>
      </c>
      <c r="H17" s="48">
        <f>Terrain!H17-Terrain!H16</f>
        <v>0</v>
      </c>
      <c r="I17" s="48">
        <f>Terrain!I17-Terrain!I16</f>
        <v>0</v>
      </c>
    </row>
    <row r="18" spans="1:15" x14ac:dyDescent="0.25">
      <c r="A18" s="36">
        <v>16</v>
      </c>
      <c r="B18" s="48">
        <f>Terrain!B18-Terrain!B17</f>
        <v>14</v>
      </c>
      <c r="C18" s="48">
        <f>Terrain!C18-Terrain!C17</f>
        <v>20</v>
      </c>
      <c r="D18" s="48">
        <f>Terrain!D18-Terrain!D17</f>
        <v>20</v>
      </c>
      <c r="E18" s="48">
        <f>Terrain!E18-Terrain!E17</f>
        <v>22</v>
      </c>
      <c r="F18" s="48">
        <f>Terrain!F18-Terrain!F17</f>
        <v>16</v>
      </c>
      <c r="G18" s="48">
        <f>Terrain!G18-Terrain!G17</f>
        <v>21</v>
      </c>
      <c r="H18" s="48">
        <f>Terrain!H18-Terrain!H17</f>
        <v>0</v>
      </c>
      <c r="I18" s="48">
        <f>Terrain!I18-Terrain!I17</f>
        <v>0</v>
      </c>
    </row>
    <row r="19" spans="1:15" x14ac:dyDescent="0.25">
      <c r="A19" s="36">
        <v>17</v>
      </c>
      <c r="B19" s="48">
        <f>Terrain!B19-Terrain!B18</f>
        <v>8</v>
      </c>
      <c r="C19" s="48">
        <f>Terrain!C19-Terrain!C18</f>
        <v>15</v>
      </c>
      <c r="D19" s="48">
        <f>Terrain!D19-Terrain!D18</f>
        <v>24</v>
      </c>
      <c r="E19" s="48">
        <f>Terrain!E19-Terrain!E18</f>
        <v>6</v>
      </c>
      <c r="F19" s="48">
        <f>Terrain!F19-Terrain!F18</f>
        <v>12</v>
      </c>
      <c r="G19" s="48">
        <f>Terrain!G19-Terrain!G18</f>
        <v>30</v>
      </c>
      <c r="H19" s="48">
        <f>Terrain!H19-Terrain!H18</f>
        <v>0</v>
      </c>
      <c r="I19" s="48">
        <f>Terrain!I19-Terrain!I18</f>
        <v>0</v>
      </c>
    </row>
    <row r="20" spans="1:15" x14ac:dyDescent="0.25">
      <c r="A20" s="36">
        <v>18</v>
      </c>
      <c r="B20" s="48">
        <f>Terrain!B20-Terrain!B19</f>
        <v>22</v>
      </c>
      <c r="C20" s="48">
        <f>Terrain!C20-Terrain!C19</f>
        <v>11</v>
      </c>
      <c r="D20" s="48">
        <f>Terrain!D20-Terrain!D19</f>
        <v>14</v>
      </c>
      <c r="E20" s="48">
        <f>Terrain!E20-Terrain!E19</f>
        <v>32</v>
      </c>
      <c r="F20" s="48">
        <f>Terrain!F20-Terrain!F19</f>
        <v>15</v>
      </c>
      <c r="G20" s="48">
        <f>Terrain!G20-Terrain!G19</f>
        <v>21</v>
      </c>
      <c r="H20" s="48">
        <f>Terrain!H20-Terrain!H19</f>
        <v>0</v>
      </c>
      <c r="I20" s="48">
        <f>Terrain!I20-Terrain!I19</f>
        <v>0</v>
      </c>
    </row>
    <row r="21" spans="1:15" x14ac:dyDescent="0.25">
      <c r="A21" s="36">
        <v>19</v>
      </c>
      <c r="B21" s="48">
        <f>Terrain!B21-Terrain!B20</f>
        <v>16</v>
      </c>
      <c r="C21" s="48">
        <f>Terrain!C21-Terrain!C20</f>
        <v>14</v>
      </c>
      <c r="D21" s="48">
        <f>Terrain!D21-Terrain!D20</f>
        <v>9</v>
      </c>
      <c r="E21" s="48">
        <f>Terrain!E21-Terrain!E20</f>
        <v>8</v>
      </c>
      <c r="F21" s="48">
        <f>Terrain!F21-Terrain!F20</f>
        <v>16</v>
      </c>
      <c r="G21" s="48">
        <f>Terrain!G21-Terrain!G20</f>
        <v>13</v>
      </c>
      <c r="H21" s="48">
        <f>Terrain!H21-Terrain!H20</f>
        <v>0</v>
      </c>
      <c r="I21" s="48">
        <f>Terrain!I21-Terrain!I20</f>
        <v>0</v>
      </c>
    </row>
    <row r="22" spans="1:15" x14ac:dyDescent="0.25">
      <c r="A22" s="36">
        <v>20</v>
      </c>
      <c r="B22" s="48">
        <f>Terrain!B22-Terrain!B21</f>
        <v>6</v>
      </c>
      <c r="C22" s="48">
        <f>Terrain!C22-Terrain!C21</f>
        <v>16</v>
      </c>
      <c r="D22" s="48">
        <f>Terrain!D22-Terrain!D21</f>
        <v>18</v>
      </c>
      <c r="E22" s="48">
        <f>Terrain!E22-Terrain!E21</f>
        <v>12</v>
      </c>
      <c r="F22" s="48">
        <f>Terrain!F22-Terrain!F21</f>
        <v>15</v>
      </c>
      <c r="G22" s="48">
        <f>Terrain!G22-Terrain!G21</f>
        <v>13</v>
      </c>
      <c r="H22" s="48">
        <f>Terrain!H22-Terrain!H21</f>
        <v>0</v>
      </c>
      <c r="I22" s="48">
        <f>Terrain!I22-Terrain!I21</f>
        <v>0</v>
      </c>
    </row>
    <row r="23" spans="1:15" x14ac:dyDescent="0.25">
      <c r="A23" s="36">
        <v>21</v>
      </c>
      <c r="B23" s="48">
        <f>Terrain!B23-Terrain!B22</f>
        <v>12</v>
      </c>
      <c r="C23" s="48">
        <f>Terrain!C23-Terrain!C22</f>
        <v>15</v>
      </c>
      <c r="D23" s="48">
        <f>Terrain!D23-Terrain!D22</f>
        <v>19</v>
      </c>
      <c r="E23" s="48">
        <f>Terrain!E23-Terrain!E22</f>
        <v>18</v>
      </c>
      <c r="F23" s="48">
        <f>Terrain!F23-Terrain!F22</f>
        <v>14</v>
      </c>
      <c r="G23" s="48">
        <f>Terrain!G23-Terrain!G22</f>
        <v>16</v>
      </c>
      <c r="H23" s="48">
        <f>Terrain!H23-Terrain!H22</f>
        <v>0</v>
      </c>
      <c r="I23" s="48">
        <f>Terrain!I23-Terrain!I22</f>
        <v>0</v>
      </c>
    </row>
    <row r="24" spans="1:15" x14ac:dyDescent="0.25">
      <c r="A24" s="36">
        <v>22</v>
      </c>
      <c r="B24" s="48">
        <f>Terrain!B24-Terrain!B23</f>
        <v>11</v>
      </c>
      <c r="C24" s="48">
        <f>Terrain!C24-Terrain!C23</f>
        <v>13</v>
      </c>
      <c r="D24" s="48">
        <f>Terrain!D24-Terrain!D23</f>
        <v>18</v>
      </c>
      <c r="E24" s="48">
        <f>Terrain!E24-Terrain!E23</f>
        <v>20</v>
      </c>
      <c r="F24" s="48">
        <f>Terrain!F24-Terrain!F23</f>
        <v>13</v>
      </c>
      <c r="G24" s="48">
        <f>Terrain!G24-Terrain!G23</f>
        <v>18</v>
      </c>
      <c r="H24" s="48">
        <f>Terrain!H24-Terrain!H23</f>
        <v>0</v>
      </c>
      <c r="I24" s="48">
        <f>Terrain!I24-Terrain!I23</f>
        <v>0</v>
      </c>
    </row>
    <row r="25" spans="1:15" x14ac:dyDescent="0.25">
      <c r="A25" s="36">
        <v>23</v>
      </c>
      <c r="B25" s="48">
        <f>Terrain!B25-Terrain!B24</f>
        <v>12</v>
      </c>
      <c r="C25" s="48">
        <f>Terrain!C25-Terrain!C24</f>
        <v>23</v>
      </c>
      <c r="D25" s="48">
        <f>Terrain!D25-Terrain!D24</f>
        <v>15</v>
      </c>
      <c r="E25" s="48">
        <f>Terrain!E25-Terrain!E24</f>
        <v>17</v>
      </c>
      <c r="F25" s="48">
        <f>Terrain!F25-Terrain!F24</f>
        <v>18</v>
      </c>
      <c r="G25" s="48">
        <f>Terrain!G25-Terrain!G24</f>
        <v>5</v>
      </c>
      <c r="H25" s="48">
        <f>Terrain!H25-Terrain!H24</f>
        <v>0</v>
      </c>
      <c r="I25" s="48">
        <f>Terrain!I25-Terrain!I24</f>
        <v>0</v>
      </c>
    </row>
    <row r="26" spans="1:15" x14ac:dyDescent="0.25">
      <c r="A26" s="36">
        <v>24</v>
      </c>
      <c r="B26" s="48">
        <f>Terrain!B26-Terrain!B25</f>
        <v>12</v>
      </c>
      <c r="C26" s="48">
        <f>Terrain!C26-Terrain!C25</f>
        <v>12</v>
      </c>
      <c r="D26" s="48">
        <f>Terrain!D26-Terrain!D25</f>
        <v>16</v>
      </c>
      <c r="E26" s="48">
        <f>Terrain!E26-Terrain!E25</f>
        <v>12</v>
      </c>
      <c r="F26" s="48">
        <f>Terrain!F26-Terrain!F25</f>
        <v>6</v>
      </c>
      <c r="G26" s="48">
        <f>Terrain!G26-Terrain!G25</f>
        <v>21</v>
      </c>
      <c r="H26" s="48">
        <f>Terrain!H26-Terrain!H25</f>
        <v>0</v>
      </c>
      <c r="I26" s="48">
        <f>Terrain!I26-Terrain!I25</f>
        <v>0</v>
      </c>
    </row>
    <row r="27" spans="1:15" x14ac:dyDescent="0.25">
      <c r="A27" s="36">
        <v>25</v>
      </c>
      <c r="B27" s="48">
        <f>Terrain!B27-Terrain!B26</f>
        <v>18</v>
      </c>
      <c r="C27" s="48">
        <f>Terrain!C27-Terrain!C26</f>
        <v>20</v>
      </c>
      <c r="D27" s="48">
        <f>Terrain!D27-Terrain!D26</f>
        <v>13</v>
      </c>
      <c r="E27" s="48">
        <f>Terrain!E27-Terrain!E26</f>
        <v>33</v>
      </c>
      <c r="F27" s="48">
        <f>Terrain!F27-Terrain!F26</f>
        <v>14</v>
      </c>
      <c r="G27" s="48">
        <f>Terrain!G27-Terrain!G26</f>
        <v>19</v>
      </c>
      <c r="H27" s="48">
        <f>Terrain!H27-Terrain!H26</f>
        <v>0</v>
      </c>
      <c r="I27" s="48">
        <f>Terrain!I27-Terrain!I26</f>
        <v>0</v>
      </c>
    </row>
    <row r="28" spans="1:15" x14ac:dyDescent="0.25">
      <c r="A28" s="36">
        <v>26</v>
      </c>
      <c r="B28" s="48">
        <f>Terrain!B28-Terrain!B27</f>
        <v>7</v>
      </c>
      <c r="C28" s="48">
        <f>Terrain!C28-Terrain!C27</f>
        <v>21</v>
      </c>
      <c r="D28" s="48">
        <f>Terrain!D28-Terrain!D27</f>
        <v>14</v>
      </c>
      <c r="E28" s="48">
        <f>Terrain!E28-Terrain!E27</f>
        <v>35</v>
      </c>
      <c r="F28" s="48">
        <f>Terrain!F28-Terrain!F27</f>
        <v>18</v>
      </c>
      <c r="G28" s="48">
        <f>Terrain!G28-Terrain!G27</f>
        <v>12</v>
      </c>
      <c r="H28" s="48">
        <f>Terrain!H28-Terrain!H27</f>
        <v>0</v>
      </c>
      <c r="I28" s="48">
        <f>Terrain!I28-Terrain!I27</f>
        <v>0</v>
      </c>
    </row>
    <row r="29" spans="1:15" x14ac:dyDescent="0.25">
      <c r="A29" s="36">
        <v>27</v>
      </c>
      <c r="B29" s="48">
        <f>Terrain!B29-Terrain!B28</f>
        <v>22</v>
      </c>
      <c r="C29" s="48">
        <f>Terrain!C29-Terrain!C28</f>
        <v>19</v>
      </c>
      <c r="D29" s="48">
        <f>Terrain!D29-Terrain!D28</f>
        <v>19</v>
      </c>
      <c r="E29" s="48">
        <f>Terrain!E29-Terrain!E28</f>
        <v>33</v>
      </c>
      <c r="F29" s="48">
        <f>Terrain!F29-Terrain!F28</f>
        <v>18</v>
      </c>
      <c r="G29" s="48">
        <f>Terrain!G29-Terrain!G28</f>
        <v>11</v>
      </c>
      <c r="H29" s="48">
        <f>Terrain!H29-Terrain!H28</f>
        <v>0</v>
      </c>
      <c r="I29" s="48">
        <f>Terrain!I29-Terrain!I28</f>
        <v>0</v>
      </c>
      <c r="M29" t="s">
        <v>29</v>
      </c>
      <c r="N29" s="2">
        <f>Synth!G13</f>
        <v>16.666666666666668</v>
      </c>
    </row>
    <row r="30" spans="1:15" x14ac:dyDescent="0.25">
      <c r="A30" s="36">
        <v>28</v>
      </c>
      <c r="B30" s="48">
        <f>Terrain!B30-Terrain!B29</f>
        <v>31</v>
      </c>
      <c r="C30" s="48">
        <f>Terrain!C30-Terrain!C29</f>
        <v>61</v>
      </c>
      <c r="D30" s="48">
        <f>Terrain!D30-Terrain!D29</f>
        <v>17</v>
      </c>
      <c r="E30" s="48">
        <f>Terrain!E30-Terrain!E29</f>
        <v>31</v>
      </c>
      <c r="F30" s="48">
        <f>Terrain!F30-Terrain!F29</f>
        <v>20</v>
      </c>
      <c r="G30" s="48">
        <f>Terrain!G30-Terrain!G29</f>
        <v>26</v>
      </c>
      <c r="H30" s="48">
        <f>Terrain!H30-Terrain!H29</f>
        <v>0</v>
      </c>
      <c r="I30" s="48">
        <f>Terrain!I30-Terrain!I29</f>
        <v>0</v>
      </c>
      <c r="M30" t="s">
        <v>30</v>
      </c>
      <c r="N30">
        <f>Synth!G14</f>
        <v>0.3</v>
      </c>
    </row>
    <row r="31" spans="1:15" x14ac:dyDescent="0.25">
      <c r="A31" s="36">
        <v>29</v>
      </c>
      <c r="B31" s="48">
        <f>Terrain!B31-Terrain!B30</f>
        <v>17</v>
      </c>
      <c r="C31" s="48">
        <f>Terrain!C31-Terrain!C30</f>
        <v>22</v>
      </c>
      <c r="D31" s="48">
        <f>Terrain!D31-Terrain!D30</f>
        <v>7</v>
      </c>
      <c r="E31" s="48">
        <f>Terrain!E31-Terrain!E30</f>
        <v>16</v>
      </c>
      <c r="F31" s="48">
        <f>Terrain!F31-Terrain!F30</f>
        <v>38</v>
      </c>
      <c r="G31" s="48">
        <f>Terrain!G31-Terrain!G30</f>
        <v>20</v>
      </c>
      <c r="H31" s="48">
        <f>Terrain!H31-Terrain!H30</f>
        <v>0</v>
      </c>
      <c r="I31" s="48">
        <f>Terrain!I31-Terrain!I30</f>
        <v>0</v>
      </c>
      <c r="M31" t="s">
        <v>31</v>
      </c>
      <c r="N31" s="24">
        <f>N29*(1-N30)</f>
        <v>11.666666666666666</v>
      </c>
      <c r="O31" s="24">
        <f>N29*(1+N30)</f>
        <v>21.666666666666668</v>
      </c>
    </row>
    <row r="32" spans="1:15" ht="15.75" thickBot="1" x14ac:dyDescent="0.3">
      <c r="A32" s="55">
        <v>30</v>
      </c>
      <c r="B32" s="49">
        <f>Terrain!B32-Terrain!B31</f>
        <v>12</v>
      </c>
      <c r="C32" s="49">
        <f>Terrain!C32-Terrain!C31</f>
        <v>5</v>
      </c>
      <c r="D32" s="49">
        <f>Terrain!D32-Terrain!D31</f>
        <v>17</v>
      </c>
      <c r="E32" s="49">
        <f>Terrain!E32-Terrain!E31</f>
        <v>12</v>
      </c>
      <c r="F32" s="49">
        <f>Terrain!F32-Terrain!F31</f>
        <v>17</v>
      </c>
      <c r="G32" s="49">
        <f>Terrain!G32-Terrain!G31</f>
        <v>101</v>
      </c>
      <c r="H32" s="49">
        <f>Terrain!H32-Terrain!H31</f>
        <v>0</v>
      </c>
      <c r="I32" s="49">
        <f>Terrain!I32-Terrain!I31</f>
        <v>0</v>
      </c>
    </row>
    <row r="33" spans="1:17" x14ac:dyDescent="0.25">
      <c r="B33" s="38">
        <f>COUNTIF(B3:B32,"&gt;0")</f>
        <v>30</v>
      </c>
      <c r="C33" s="38">
        <f t="shared" ref="C33:I33" si="0">COUNTIF(C3:C32,"&gt;0")</f>
        <v>30</v>
      </c>
      <c r="D33" s="38">
        <f t="shared" si="0"/>
        <v>30</v>
      </c>
      <c r="E33" s="38">
        <f t="shared" si="0"/>
        <v>30</v>
      </c>
      <c r="F33" s="38">
        <f t="shared" si="0"/>
        <v>30</v>
      </c>
      <c r="G33" s="38">
        <f t="shared" si="0"/>
        <v>30</v>
      </c>
      <c r="H33" s="38">
        <f t="shared" si="0"/>
        <v>0</v>
      </c>
      <c r="I33" s="38">
        <f t="shared" si="0"/>
        <v>0</v>
      </c>
    </row>
    <row r="34" spans="1:17" x14ac:dyDescent="0.25">
      <c r="A34" s="45" t="s">
        <v>20</v>
      </c>
      <c r="B34" s="45" t="s">
        <v>21</v>
      </c>
      <c r="C34" s="45" t="s">
        <v>22</v>
      </c>
      <c r="D34" s="45" t="s">
        <v>23</v>
      </c>
      <c r="E34" s="45" t="s">
        <v>24</v>
      </c>
      <c r="F34" s="45" t="s">
        <v>25</v>
      </c>
      <c r="G34" s="45" t="s">
        <v>26</v>
      </c>
      <c r="H34" s="45" t="s">
        <v>35</v>
      </c>
      <c r="I34" s="45" t="s">
        <v>36</v>
      </c>
      <c r="J34" s="46" t="s">
        <v>27</v>
      </c>
      <c r="K34" s="46" t="s">
        <v>28</v>
      </c>
      <c r="N34" t="s">
        <v>32</v>
      </c>
      <c r="O34" t="s">
        <v>33</v>
      </c>
      <c r="P34" t="s">
        <v>59</v>
      </c>
      <c r="Q34" t="s">
        <v>60</v>
      </c>
    </row>
    <row r="35" spans="1:17" x14ac:dyDescent="0.25">
      <c r="A35" s="39">
        <v>1</v>
      </c>
      <c r="B35" s="40">
        <f>COUNTIF(B$3:B$32,$A35)</f>
        <v>0</v>
      </c>
      <c r="C35" s="40">
        <f t="shared" ref="C35:I50" si="1">COUNTIF(C$3:C$32,$A35)</f>
        <v>0</v>
      </c>
      <c r="D35" s="40">
        <f t="shared" si="1"/>
        <v>0</v>
      </c>
      <c r="E35" s="40">
        <f t="shared" si="1"/>
        <v>0</v>
      </c>
      <c r="F35" s="40">
        <f t="shared" si="1"/>
        <v>0</v>
      </c>
      <c r="G35" s="40">
        <f t="shared" si="1"/>
        <v>0</v>
      </c>
      <c r="H35" s="40">
        <f t="shared" si="1"/>
        <v>0</v>
      </c>
      <c r="I35" s="40">
        <f t="shared" si="1"/>
        <v>0</v>
      </c>
      <c r="J35" s="40">
        <f t="shared" ref="J35:J95" si="2">SUM(B35:I35)</f>
        <v>0</v>
      </c>
      <c r="K35" s="41">
        <f t="shared" ref="K35:K66" si="3">IF(A$32&lt;29,0,J35/J$135)</f>
        <v>0</v>
      </c>
      <c r="M35" s="34">
        <f>IF(ROUND(N$31,0)=A35,ROUND(N$31,0),IF(ROUND(O$31,0)=A35,ROUND(O$31,0),0))</f>
        <v>0</v>
      </c>
      <c r="N35" s="35">
        <f>IF(M35&gt;0,MAX($K$35:$K$95),0)</f>
        <v>0</v>
      </c>
      <c r="O35" s="33">
        <f t="shared" ref="O35:O37" si="4">IF(N35=0,0,K35)</f>
        <v>0</v>
      </c>
      <c r="P35">
        <f>IF(AND(O35=0,SUM(O34:O$35)=0),K35,0)</f>
        <v>0</v>
      </c>
      <c r="Q35">
        <f>IF(O35+P35=0,K35,0)</f>
        <v>0</v>
      </c>
    </row>
    <row r="36" spans="1:17" x14ac:dyDescent="0.25">
      <c r="A36" s="39">
        <v>2</v>
      </c>
      <c r="B36" s="40">
        <f t="shared" ref="B36:B96" si="5">COUNTIF(B$3:B$32,$A36)</f>
        <v>0</v>
      </c>
      <c r="C36" s="40">
        <f t="shared" si="1"/>
        <v>0</v>
      </c>
      <c r="D36" s="40">
        <f t="shared" si="1"/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39">
        <f t="shared" si="2"/>
        <v>0</v>
      </c>
      <c r="K36" s="41">
        <f t="shared" si="3"/>
        <v>0</v>
      </c>
      <c r="M36" s="34">
        <f t="shared" ref="M36:M93" si="6">IF(ROUND(N$31,0)=A36,ROUND(N$31,0),IF(ROUND(O$31,0)=A36,ROUND(O$31,0),0))</f>
        <v>0</v>
      </c>
      <c r="N36" s="32">
        <f>IF(AND(B$33&lt;30,M36&gt;0),0.1,IF(OR(M36&gt;0,N35&gt;0),MAX($K$35:$K$95),0)*IF(AND(ROUND(O$31,0)&lt;A36,N35&gt;0),0,1))</f>
        <v>0</v>
      </c>
      <c r="O36" s="33">
        <f t="shared" si="4"/>
        <v>0</v>
      </c>
      <c r="P36">
        <f>IF(AND(O36=0,SUM(O35:O$35)=0),K36,0)</f>
        <v>0</v>
      </c>
      <c r="Q36">
        <f t="shared" ref="Q36:Q99" si="7">IF(O36+P36=0,K36,0)</f>
        <v>0</v>
      </c>
    </row>
    <row r="37" spans="1:17" x14ac:dyDescent="0.25">
      <c r="A37" s="39">
        <v>3</v>
      </c>
      <c r="B37" s="40">
        <f t="shared" si="5"/>
        <v>1</v>
      </c>
      <c r="C37" s="40">
        <f t="shared" si="1"/>
        <v>0</v>
      </c>
      <c r="D37" s="40">
        <f t="shared" si="1"/>
        <v>0</v>
      </c>
      <c r="E37" s="40">
        <f t="shared" si="1"/>
        <v>0</v>
      </c>
      <c r="F37" s="40">
        <f t="shared" si="1"/>
        <v>1</v>
      </c>
      <c r="G37" s="40">
        <f t="shared" si="1"/>
        <v>0</v>
      </c>
      <c r="H37" s="40">
        <f t="shared" si="1"/>
        <v>0</v>
      </c>
      <c r="I37" s="40">
        <f t="shared" si="1"/>
        <v>0</v>
      </c>
      <c r="J37" s="39">
        <f t="shared" si="2"/>
        <v>2</v>
      </c>
      <c r="K37" s="41">
        <f t="shared" si="3"/>
        <v>1.11731843575419E-2</v>
      </c>
      <c r="M37" s="34">
        <f t="shared" si="6"/>
        <v>0</v>
      </c>
      <c r="N37" s="32">
        <f t="shared" ref="N37:N93" si="8">IF(AND(B$33&lt;30,M37&gt;0),0.1,IF(OR(M37&gt;0,N36&gt;0),MAX($K$35:$K$95),0)*IF(AND(ROUND(O$31,0)&lt;A37,N36&gt;0),0,1))</f>
        <v>0</v>
      </c>
      <c r="O37" s="33">
        <f t="shared" si="4"/>
        <v>0</v>
      </c>
      <c r="P37">
        <f>IF(AND(O37=0,SUM(O$35:O36)=0),K37,0)</f>
        <v>1.11731843575419E-2</v>
      </c>
      <c r="Q37">
        <f t="shared" si="7"/>
        <v>0</v>
      </c>
    </row>
    <row r="38" spans="1:17" x14ac:dyDescent="0.25">
      <c r="A38" s="39">
        <v>4</v>
      </c>
      <c r="B38" s="40">
        <f t="shared" si="5"/>
        <v>0</v>
      </c>
      <c r="C38" s="40">
        <f t="shared" si="1"/>
        <v>2</v>
      </c>
      <c r="D38" s="40">
        <f t="shared" si="1"/>
        <v>0</v>
      </c>
      <c r="E38" s="40">
        <f t="shared" si="1"/>
        <v>0</v>
      </c>
      <c r="F38" s="40">
        <f t="shared" si="1"/>
        <v>0</v>
      </c>
      <c r="G38" s="40">
        <f t="shared" si="1"/>
        <v>1</v>
      </c>
      <c r="H38" s="40">
        <f t="shared" si="1"/>
        <v>0</v>
      </c>
      <c r="I38" s="40">
        <f t="shared" si="1"/>
        <v>0</v>
      </c>
      <c r="J38" s="39">
        <f>SUM(B38:I38)</f>
        <v>3</v>
      </c>
      <c r="K38" s="41">
        <f t="shared" si="3"/>
        <v>1.6759776536312849E-2</v>
      </c>
      <c r="M38" s="34">
        <f t="shared" si="6"/>
        <v>0</v>
      </c>
      <c r="N38" s="32">
        <f t="shared" si="8"/>
        <v>0</v>
      </c>
      <c r="O38" s="33">
        <f>IF(N38=0,0,K38)</f>
        <v>0</v>
      </c>
      <c r="P38">
        <f>IF(AND(O38=0,SUM(O$35:O37)=0),K38,0)</f>
        <v>1.6759776536312849E-2</v>
      </c>
      <c r="Q38">
        <f t="shared" si="7"/>
        <v>0</v>
      </c>
    </row>
    <row r="39" spans="1:17" x14ac:dyDescent="0.25">
      <c r="A39" s="39">
        <v>5</v>
      </c>
      <c r="B39" s="40">
        <f t="shared" si="5"/>
        <v>0</v>
      </c>
      <c r="C39" s="40">
        <f t="shared" si="1"/>
        <v>1</v>
      </c>
      <c r="D39" s="40">
        <f t="shared" si="1"/>
        <v>0</v>
      </c>
      <c r="E39" s="40">
        <f t="shared" si="1"/>
        <v>0</v>
      </c>
      <c r="F39" s="40">
        <f t="shared" si="1"/>
        <v>0</v>
      </c>
      <c r="G39" s="40">
        <f t="shared" si="1"/>
        <v>1</v>
      </c>
      <c r="H39" s="40">
        <f t="shared" si="1"/>
        <v>0</v>
      </c>
      <c r="I39" s="40">
        <f t="shared" si="1"/>
        <v>0</v>
      </c>
      <c r="J39" s="39">
        <f t="shared" si="2"/>
        <v>2</v>
      </c>
      <c r="K39" s="41">
        <f t="shared" si="3"/>
        <v>1.11731843575419E-2</v>
      </c>
      <c r="M39" s="34">
        <f t="shared" si="6"/>
        <v>0</v>
      </c>
      <c r="N39" s="32">
        <f t="shared" si="8"/>
        <v>0</v>
      </c>
      <c r="O39" s="33">
        <f t="shared" ref="O39:O62" si="9">IF(N39=0,0,K39)</f>
        <v>0</v>
      </c>
      <c r="P39">
        <f>IF(AND(O39=0,SUM(O$35:O38)=0),K39,0)</f>
        <v>1.11731843575419E-2</v>
      </c>
      <c r="Q39">
        <f t="shared" si="7"/>
        <v>0</v>
      </c>
    </row>
    <row r="40" spans="1:17" x14ac:dyDescent="0.25">
      <c r="A40" s="39">
        <v>6</v>
      </c>
      <c r="B40" s="40">
        <f t="shared" si="5"/>
        <v>1</v>
      </c>
      <c r="C40" s="40">
        <f t="shared" si="1"/>
        <v>0</v>
      </c>
      <c r="D40" s="40">
        <f t="shared" si="1"/>
        <v>0</v>
      </c>
      <c r="E40" s="40">
        <f t="shared" si="1"/>
        <v>3</v>
      </c>
      <c r="F40" s="40">
        <f t="shared" si="1"/>
        <v>1</v>
      </c>
      <c r="G40" s="40">
        <f t="shared" si="1"/>
        <v>0</v>
      </c>
      <c r="H40" s="40">
        <f t="shared" si="1"/>
        <v>0</v>
      </c>
      <c r="I40" s="40">
        <f t="shared" si="1"/>
        <v>0</v>
      </c>
      <c r="J40" s="39">
        <f t="shared" si="2"/>
        <v>5</v>
      </c>
      <c r="K40" s="41">
        <f t="shared" si="3"/>
        <v>2.7932960893854747E-2</v>
      </c>
      <c r="M40" s="34">
        <f t="shared" si="6"/>
        <v>0</v>
      </c>
      <c r="N40" s="32">
        <f t="shared" si="8"/>
        <v>0</v>
      </c>
      <c r="O40" s="33">
        <f t="shared" si="9"/>
        <v>0</v>
      </c>
      <c r="P40">
        <f>IF(AND(O40=0,SUM(O$35:O39)=0),K40,0)</f>
        <v>2.7932960893854747E-2</v>
      </c>
      <c r="Q40">
        <f t="shared" si="7"/>
        <v>0</v>
      </c>
    </row>
    <row r="41" spans="1:17" x14ac:dyDescent="0.25">
      <c r="A41" s="39">
        <v>7</v>
      </c>
      <c r="B41" s="40">
        <f t="shared" si="5"/>
        <v>1</v>
      </c>
      <c r="C41" s="40">
        <f t="shared" si="1"/>
        <v>0</v>
      </c>
      <c r="D41" s="40">
        <f t="shared" si="1"/>
        <v>1</v>
      </c>
      <c r="E41" s="40">
        <f t="shared" si="1"/>
        <v>1</v>
      </c>
      <c r="F41" s="40">
        <f t="shared" si="1"/>
        <v>0</v>
      </c>
      <c r="G41" s="40">
        <f t="shared" si="1"/>
        <v>0</v>
      </c>
      <c r="H41" s="40">
        <f t="shared" si="1"/>
        <v>0</v>
      </c>
      <c r="I41" s="40">
        <f t="shared" si="1"/>
        <v>0</v>
      </c>
      <c r="J41" s="39">
        <f t="shared" si="2"/>
        <v>3</v>
      </c>
      <c r="K41" s="41">
        <f t="shared" si="3"/>
        <v>1.6759776536312849E-2</v>
      </c>
      <c r="M41" s="34">
        <f t="shared" si="6"/>
        <v>0</v>
      </c>
      <c r="N41" s="32">
        <f t="shared" si="8"/>
        <v>0</v>
      </c>
      <c r="O41" s="33">
        <f t="shared" si="9"/>
        <v>0</v>
      </c>
      <c r="P41">
        <f>IF(AND(O41=0,SUM(O$35:O40)=0),K41,0)</f>
        <v>1.6759776536312849E-2</v>
      </c>
      <c r="Q41">
        <f t="shared" si="7"/>
        <v>0</v>
      </c>
    </row>
    <row r="42" spans="1:17" x14ac:dyDescent="0.25">
      <c r="A42" s="39">
        <v>8</v>
      </c>
      <c r="B42" s="40">
        <f t="shared" si="5"/>
        <v>1</v>
      </c>
      <c r="C42" s="40">
        <f t="shared" si="1"/>
        <v>0</v>
      </c>
      <c r="D42" s="40">
        <f t="shared" si="1"/>
        <v>1</v>
      </c>
      <c r="E42" s="40">
        <f t="shared" si="1"/>
        <v>1</v>
      </c>
      <c r="F42" s="40">
        <f t="shared" si="1"/>
        <v>0</v>
      </c>
      <c r="G42" s="40">
        <f t="shared" si="1"/>
        <v>0</v>
      </c>
      <c r="H42" s="40">
        <f t="shared" si="1"/>
        <v>0</v>
      </c>
      <c r="I42" s="40">
        <f t="shared" si="1"/>
        <v>0</v>
      </c>
      <c r="J42" s="39">
        <f t="shared" si="2"/>
        <v>3</v>
      </c>
      <c r="K42" s="41">
        <f t="shared" si="3"/>
        <v>1.6759776536312849E-2</v>
      </c>
      <c r="M42" s="34">
        <f t="shared" si="6"/>
        <v>0</v>
      </c>
      <c r="N42" s="32">
        <f t="shared" si="8"/>
        <v>0</v>
      </c>
      <c r="O42" s="33">
        <f t="shared" si="9"/>
        <v>0</v>
      </c>
      <c r="P42">
        <f>IF(AND(O42=0,SUM(O$35:O41)=0),K42,0)</f>
        <v>1.6759776536312849E-2</v>
      </c>
      <c r="Q42">
        <f t="shared" si="7"/>
        <v>0</v>
      </c>
    </row>
    <row r="43" spans="1:17" x14ac:dyDescent="0.25">
      <c r="A43" s="42">
        <v>9</v>
      </c>
      <c r="B43" s="40">
        <f t="shared" si="5"/>
        <v>0</v>
      </c>
      <c r="C43" s="40">
        <f t="shared" si="1"/>
        <v>1</v>
      </c>
      <c r="D43" s="40">
        <f t="shared" si="1"/>
        <v>3</v>
      </c>
      <c r="E43" s="40">
        <f t="shared" si="1"/>
        <v>0</v>
      </c>
      <c r="F43" s="40">
        <f t="shared" si="1"/>
        <v>1</v>
      </c>
      <c r="G43" s="40">
        <f t="shared" si="1"/>
        <v>2</v>
      </c>
      <c r="H43" s="40">
        <f t="shared" si="1"/>
        <v>0</v>
      </c>
      <c r="I43" s="40">
        <f t="shared" si="1"/>
        <v>0</v>
      </c>
      <c r="J43" s="39">
        <f t="shared" si="2"/>
        <v>7</v>
      </c>
      <c r="K43" s="41">
        <f t="shared" si="3"/>
        <v>3.9106145251396648E-2</v>
      </c>
      <c r="M43" s="34">
        <f t="shared" si="6"/>
        <v>0</v>
      </c>
      <c r="N43" s="32">
        <f t="shared" si="8"/>
        <v>0</v>
      </c>
      <c r="O43" s="33">
        <f t="shared" si="9"/>
        <v>0</v>
      </c>
      <c r="P43">
        <f>IF(AND(O43=0,SUM(O$35:O42)=0),K43,0)</f>
        <v>3.9106145251396648E-2</v>
      </c>
      <c r="Q43">
        <f t="shared" si="7"/>
        <v>0</v>
      </c>
    </row>
    <row r="44" spans="1:17" x14ac:dyDescent="0.25">
      <c r="A44" s="39">
        <v>10</v>
      </c>
      <c r="B44" s="40">
        <f t="shared" si="5"/>
        <v>0</v>
      </c>
      <c r="C44" s="40">
        <f t="shared" si="1"/>
        <v>1</v>
      </c>
      <c r="D44" s="40">
        <f t="shared" si="1"/>
        <v>1</v>
      </c>
      <c r="E44" s="40">
        <f t="shared" si="1"/>
        <v>1</v>
      </c>
      <c r="F44" s="40">
        <f t="shared" si="1"/>
        <v>0</v>
      </c>
      <c r="G44" s="40">
        <f t="shared" si="1"/>
        <v>3</v>
      </c>
      <c r="H44" s="40">
        <f t="shared" si="1"/>
        <v>0</v>
      </c>
      <c r="I44" s="40">
        <f t="shared" si="1"/>
        <v>0</v>
      </c>
      <c r="J44" s="39">
        <f t="shared" si="2"/>
        <v>6</v>
      </c>
      <c r="K44" s="41">
        <f t="shared" si="3"/>
        <v>3.3519553072625698E-2</v>
      </c>
      <c r="M44" s="34">
        <f t="shared" si="6"/>
        <v>0</v>
      </c>
      <c r="N44" s="32">
        <f t="shared" si="8"/>
        <v>0</v>
      </c>
      <c r="O44" s="33">
        <f t="shared" si="9"/>
        <v>0</v>
      </c>
      <c r="P44">
        <f>IF(AND(O44=0,SUM(O$35:O43)=0),K44,0)</f>
        <v>3.3519553072625698E-2</v>
      </c>
      <c r="Q44">
        <f t="shared" si="7"/>
        <v>0</v>
      </c>
    </row>
    <row r="45" spans="1:17" x14ac:dyDescent="0.25">
      <c r="A45" s="39">
        <v>11</v>
      </c>
      <c r="B45" s="40">
        <f t="shared" si="5"/>
        <v>2</v>
      </c>
      <c r="C45" s="40">
        <f t="shared" si="1"/>
        <v>3</v>
      </c>
      <c r="D45" s="40">
        <f t="shared" si="1"/>
        <v>1</v>
      </c>
      <c r="E45" s="40">
        <f t="shared" si="1"/>
        <v>1</v>
      </c>
      <c r="F45" s="40">
        <f t="shared" si="1"/>
        <v>0</v>
      </c>
      <c r="G45" s="40">
        <f t="shared" si="1"/>
        <v>2</v>
      </c>
      <c r="H45" s="40">
        <f t="shared" si="1"/>
        <v>0</v>
      </c>
      <c r="I45" s="40">
        <f t="shared" si="1"/>
        <v>0</v>
      </c>
      <c r="J45" s="39">
        <f t="shared" si="2"/>
        <v>9</v>
      </c>
      <c r="K45" s="41">
        <f t="shared" si="3"/>
        <v>5.027932960893855E-2</v>
      </c>
      <c r="M45" s="34">
        <f t="shared" si="6"/>
        <v>0</v>
      </c>
      <c r="N45" s="32">
        <f t="shared" si="8"/>
        <v>0</v>
      </c>
      <c r="O45" s="33">
        <f t="shared" si="9"/>
        <v>0</v>
      </c>
      <c r="P45">
        <f>IF(AND(O45=0,SUM(O$35:O44)=0),K45,0)</f>
        <v>5.027932960893855E-2</v>
      </c>
      <c r="Q45">
        <f t="shared" si="7"/>
        <v>0</v>
      </c>
    </row>
    <row r="46" spans="1:17" x14ac:dyDescent="0.25">
      <c r="A46" s="39">
        <v>12</v>
      </c>
      <c r="B46" s="40">
        <f t="shared" si="5"/>
        <v>4</v>
      </c>
      <c r="C46" s="40">
        <f t="shared" si="1"/>
        <v>4</v>
      </c>
      <c r="D46" s="40">
        <f t="shared" si="1"/>
        <v>1</v>
      </c>
      <c r="E46" s="40">
        <f t="shared" si="1"/>
        <v>4</v>
      </c>
      <c r="F46" s="40">
        <f t="shared" si="1"/>
        <v>2</v>
      </c>
      <c r="G46" s="40">
        <f t="shared" si="1"/>
        <v>1</v>
      </c>
      <c r="H46" s="40">
        <f t="shared" si="1"/>
        <v>0</v>
      </c>
      <c r="I46" s="40">
        <f t="shared" si="1"/>
        <v>0</v>
      </c>
      <c r="J46" s="39">
        <f t="shared" si="2"/>
        <v>16</v>
      </c>
      <c r="K46" s="41">
        <f t="shared" si="3"/>
        <v>8.9385474860335198E-2</v>
      </c>
      <c r="M46" s="34">
        <f t="shared" si="6"/>
        <v>12</v>
      </c>
      <c r="N46" s="32">
        <f t="shared" si="8"/>
        <v>8.9385474860335198E-2</v>
      </c>
      <c r="O46" s="33">
        <f t="shared" si="9"/>
        <v>8.9385474860335198E-2</v>
      </c>
      <c r="P46">
        <f>IF(AND(O46=0,SUM(O$35:O45)=0),K46,0)</f>
        <v>0</v>
      </c>
      <c r="Q46">
        <f t="shared" si="7"/>
        <v>0</v>
      </c>
    </row>
    <row r="47" spans="1:17" x14ac:dyDescent="0.25">
      <c r="A47" s="42">
        <v>13</v>
      </c>
      <c r="B47" s="40">
        <f t="shared" si="5"/>
        <v>0</v>
      </c>
      <c r="C47" s="40">
        <f t="shared" si="1"/>
        <v>2</v>
      </c>
      <c r="D47" s="40">
        <f t="shared" si="1"/>
        <v>3</v>
      </c>
      <c r="E47" s="40">
        <f t="shared" si="1"/>
        <v>1</v>
      </c>
      <c r="F47" s="40">
        <f t="shared" si="1"/>
        <v>2</v>
      </c>
      <c r="G47" s="40">
        <f t="shared" si="1"/>
        <v>2</v>
      </c>
      <c r="H47" s="40">
        <f t="shared" si="1"/>
        <v>0</v>
      </c>
      <c r="I47" s="40">
        <f t="shared" si="1"/>
        <v>0</v>
      </c>
      <c r="J47" s="39">
        <f t="shared" si="2"/>
        <v>10</v>
      </c>
      <c r="K47" s="41">
        <f t="shared" si="3"/>
        <v>5.5865921787709494E-2</v>
      </c>
      <c r="M47" s="34">
        <f t="shared" si="6"/>
        <v>0</v>
      </c>
      <c r="N47" s="32">
        <f t="shared" si="8"/>
        <v>8.9385474860335198E-2</v>
      </c>
      <c r="O47" s="33">
        <f t="shared" si="9"/>
        <v>5.5865921787709494E-2</v>
      </c>
      <c r="P47">
        <f>IF(AND(O47=0,SUM(O$35:O46)=0),K47,0)</f>
        <v>0</v>
      </c>
      <c r="Q47">
        <f t="shared" si="7"/>
        <v>0</v>
      </c>
    </row>
    <row r="48" spans="1:17" x14ac:dyDescent="0.25">
      <c r="A48" s="42">
        <v>14</v>
      </c>
      <c r="B48" s="40">
        <f t="shared" si="5"/>
        <v>1</v>
      </c>
      <c r="C48" s="40">
        <f t="shared" si="1"/>
        <v>1</v>
      </c>
      <c r="D48" s="40">
        <f t="shared" si="1"/>
        <v>2</v>
      </c>
      <c r="E48" s="40">
        <f t="shared" si="1"/>
        <v>1</v>
      </c>
      <c r="F48" s="40">
        <f t="shared" si="1"/>
        <v>3</v>
      </c>
      <c r="G48" s="40">
        <f t="shared" si="1"/>
        <v>1</v>
      </c>
      <c r="H48" s="40">
        <f t="shared" si="1"/>
        <v>0</v>
      </c>
      <c r="I48" s="40">
        <f t="shared" si="1"/>
        <v>0</v>
      </c>
      <c r="J48" s="39">
        <f t="shared" si="2"/>
        <v>9</v>
      </c>
      <c r="K48" s="41">
        <f t="shared" si="3"/>
        <v>5.027932960893855E-2</v>
      </c>
      <c r="M48" s="34">
        <f t="shared" si="6"/>
        <v>0</v>
      </c>
      <c r="N48" s="32">
        <f t="shared" si="8"/>
        <v>8.9385474860335198E-2</v>
      </c>
      <c r="O48" s="33">
        <f t="shared" si="9"/>
        <v>5.027932960893855E-2</v>
      </c>
      <c r="P48">
        <f>IF(AND(O48=0,SUM(O$35:O47)=0),K48,0)</f>
        <v>0</v>
      </c>
      <c r="Q48">
        <f t="shared" si="7"/>
        <v>0</v>
      </c>
    </row>
    <row r="49" spans="1:17" x14ac:dyDescent="0.25">
      <c r="A49" s="39">
        <v>15</v>
      </c>
      <c r="B49" s="40">
        <f t="shared" si="5"/>
        <v>2</v>
      </c>
      <c r="C49" s="40">
        <f t="shared" si="1"/>
        <v>2</v>
      </c>
      <c r="D49" s="40">
        <f t="shared" si="1"/>
        <v>2</v>
      </c>
      <c r="E49" s="40">
        <f t="shared" si="1"/>
        <v>0</v>
      </c>
      <c r="F49" s="40">
        <f t="shared" si="1"/>
        <v>3</v>
      </c>
      <c r="G49" s="40">
        <f t="shared" si="1"/>
        <v>1</v>
      </c>
      <c r="H49" s="40">
        <f t="shared" si="1"/>
        <v>0</v>
      </c>
      <c r="I49" s="40">
        <f t="shared" si="1"/>
        <v>0</v>
      </c>
      <c r="J49" s="39">
        <f t="shared" si="2"/>
        <v>10</v>
      </c>
      <c r="K49" s="41">
        <f t="shared" si="3"/>
        <v>5.5865921787709494E-2</v>
      </c>
      <c r="M49" s="34">
        <f t="shared" si="6"/>
        <v>0</v>
      </c>
      <c r="N49" s="32">
        <f t="shared" si="8"/>
        <v>8.9385474860335198E-2</v>
      </c>
      <c r="O49" s="33">
        <f t="shared" si="9"/>
        <v>5.5865921787709494E-2</v>
      </c>
      <c r="P49">
        <f>IF(AND(O49=0,SUM(O$35:O48)=0),K49,0)</f>
        <v>0</v>
      </c>
      <c r="Q49">
        <f t="shared" si="7"/>
        <v>0</v>
      </c>
    </row>
    <row r="50" spans="1:17" x14ac:dyDescent="0.25">
      <c r="A50" s="39">
        <v>16</v>
      </c>
      <c r="B50" s="40">
        <f t="shared" si="5"/>
        <v>3</v>
      </c>
      <c r="C50" s="40">
        <f t="shared" si="1"/>
        <v>2</v>
      </c>
      <c r="D50" s="40">
        <f t="shared" si="1"/>
        <v>2</v>
      </c>
      <c r="E50" s="40">
        <f t="shared" si="1"/>
        <v>2</v>
      </c>
      <c r="F50" s="40">
        <f t="shared" si="1"/>
        <v>3</v>
      </c>
      <c r="G50" s="40">
        <f t="shared" si="1"/>
        <v>2</v>
      </c>
      <c r="H50" s="40">
        <f t="shared" si="1"/>
        <v>0</v>
      </c>
      <c r="I50" s="40">
        <f t="shared" si="1"/>
        <v>0</v>
      </c>
      <c r="J50" s="39">
        <f t="shared" si="2"/>
        <v>14</v>
      </c>
      <c r="K50" s="41">
        <f t="shared" si="3"/>
        <v>7.8212290502793297E-2</v>
      </c>
      <c r="M50" s="34">
        <f t="shared" si="6"/>
        <v>0</v>
      </c>
      <c r="N50" s="32">
        <f t="shared" si="8"/>
        <v>8.9385474860335198E-2</v>
      </c>
      <c r="O50" s="33">
        <f t="shared" si="9"/>
        <v>7.8212290502793297E-2</v>
      </c>
      <c r="P50">
        <f>IF(AND(O50=0,SUM(O$35:O49)=0),K50,0)</f>
        <v>0</v>
      </c>
      <c r="Q50">
        <f t="shared" si="7"/>
        <v>0</v>
      </c>
    </row>
    <row r="51" spans="1:17" x14ac:dyDescent="0.25">
      <c r="A51" s="39">
        <v>17</v>
      </c>
      <c r="B51" s="40">
        <f t="shared" si="5"/>
        <v>1</v>
      </c>
      <c r="C51" s="40">
        <f t="shared" ref="C51:I66" si="10">COUNTIF(C$3:C$32,$A51)</f>
        <v>1</v>
      </c>
      <c r="D51" s="40">
        <f t="shared" si="10"/>
        <v>3</v>
      </c>
      <c r="E51" s="40">
        <f t="shared" si="10"/>
        <v>2</v>
      </c>
      <c r="F51" s="40">
        <f t="shared" si="10"/>
        <v>1</v>
      </c>
      <c r="G51" s="40">
        <f t="shared" si="10"/>
        <v>1</v>
      </c>
      <c r="H51" s="40">
        <f t="shared" si="10"/>
        <v>0</v>
      </c>
      <c r="I51" s="40">
        <f t="shared" si="10"/>
        <v>0</v>
      </c>
      <c r="J51" s="39">
        <f t="shared" si="2"/>
        <v>9</v>
      </c>
      <c r="K51" s="41">
        <f t="shared" si="3"/>
        <v>5.027932960893855E-2</v>
      </c>
      <c r="M51" s="34">
        <f t="shared" si="6"/>
        <v>0</v>
      </c>
      <c r="N51" s="32">
        <f t="shared" si="8"/>
        <v>8.9385474860335198E-2</v>
      </c>
      <c r="O51" s="33">
        <f t="shared" si="9"/>
        <v>5.027932960893855E-2</v>
      </c>
      <c r="P51">
        <f>IF(AND(O51=0,SUM(O$35:O50)=0),K51,0)</f>
        <v>0</v>
      </c>
      <c r="Q51">
        <f t="shared" si="7"/>
        <v>0</v>
      </c>
    </row>
    <row r="52" spans="1:17" x14ac:dyDescent="0.25">
      <c r="A52" s="39">
        <v>18</v>
      </c>
      <c r="B52" s="40">
        <f t="shared" si="5"/>
        <v>2</v>
      </c>
      <c r="C52" s="40">
        <f t="shared" si="10"/>
        <v>1</v>
      </c>
      <c r="D52" s="40">
        <f t="shared" si="10"/>
        <v>3</v>
      </c>
      <c r="E52" s="40">
        <f t="shared" si="10"/>
        <v>2</v>
      </c>
      <c r="F52" s="40">
        <f t="shared" si="10"/>
        <v>6</v>
      </c>
      <c r="G52" s="40">
        <f t="shared" si="10"/>
        <v>2</v>
      </c>
      <c r="H52" s="40">
        <f t="shared" si="10"/>
        <v>0</v>
      </c>
      <c r="I52" s="40">
        <f t="shared" si="10"/>
        <v>0</v>
      </c>
      <c r="J52" s="39">
        <f t="shared" si="2"/>
        <v>16</v>
      </c>
      <c r="K52" s="41">
        <f t="shared" si="3"/>
        <v>8.9385474860335198E-2</v>
      </c>
      <c r="M52" s="34">
        <f t="shared" si="6"/>
        <v>0</v>
      </c>
      <c r="N52" s="32">
        <f t="shared" si="8"/>
        <v>8.9385474860335198E-2</v>
      </c>
      <c r="O52" s="33">
        <f t="shared" si="9"/>
        <v>8.9385474860335198E-2</v>
      </c>
      <c r="P52">
        <f>IF(AND(O52=0,SUM(O$35:O51)=0),K52,0)</f>
        <v>0</v>
      </c>
      <c r="Q52">
        <f t="shared" si="7"/>
        <v>0</v>
      </c>
    </row>
    <row r="53" spans="1:17" x14ac:dyDescent="0.25">
      <c r="A53" s="39">
        <v>19</v>
      </c>
      <c r="B53" s="40">
        <f t="shared" si="5"/>
        <v>1</v>
      </c>
      <c r="C53" s="40">
        <f t="shared" si="10"/>
        <v>2</v>
      </c>
      <c r="D53" s="40">
        <f t="shared" si="10"/>
        <v>2</v>
      </c>
      <c r="E53" s="40">
        <f t="shared" si="10"/>
        <v>2</v>
      </c>
      <c r="F53" s="40">
        <f t="shared" si="10"/>
        <v>0</v>
      </c>
      <c r="G53" s="40">
        <f t="shared" si="10"/>
        <v>1</v>
      </c>
      <c r="H53" s="40">
        <f t="shared" si="10"/>
        <v>0</v>
      </c>
      <c r="I53" s="40">
        <f t="shared" si="10"/>
        <v>0</v>
      </c>
      <c r="J53" s="39">
        <f t="shared" si="2"/>
        <v>8</v>
      </c>
      <c r="K53" s="41">
        <f t="shared" si="3"/>
        <v>4.4692737430167599E-2</v>
      </c>
      <c r="M53" s="34">
        <f t="shared" si="6"/>
        <v>0</v>
      </c>
      <c r="N53" s="32">
        <f t="shared" si="8"/>
        <v>8.9385474860335198E-2</v>
      </c>
      <c r="O53" s="33">
        <f t="shared" si="9"/>
        <v>4.4692737430167599E-2</v>
      </c>
      <c r="P53">
        <f>IF(AND(O53=0,SUM(O$35:O52)=0),K53,0)</f>
        <v>0</v>
      </c>
      <c r="Q53">
        <f t="shared" si="7"/>
        <v>0</v>
      </c>
    </row>
    <row r="54" spans="1:17" x14ac:dyDescent="0.25">
      <c r="A54" s="39">
        <v>20</v>
      </c>
      <c r="B54" s="40">
        <f t="shared" si="5"/>
        <v>0</v>
      </c>
      <c r="C54" s="40">
        <f t="shared" si="10"/>
        <v>2</v>
      </c>
      <c r="D54" s="40">
        <f t="shared" si="10"/>
        <v>2</v>
      </c>
      <c r="E54" s="40">
        <f t="shared" si="10"/>
        <v>2</v>
      </c>
      <c r="F54" s="40">
        <f t="shared" si="10"/>
        <v>3</v>
      </c>
      <c r="G54" s="40">
        <f t="shared" si="10"/>
        <v>3</v>
      </c>
      <c r="H54" s="40">
        <f t="shared" si="10"/>
        <v>0</v>
      </c>
      <c r="I54" s="40">
        <f t="shared" si="10"/>
        <v>0</v>
      </c>
      <c r="J54" s="39">
        <f t="shared" si="2"/>
        <v>12</v>
      </c>
      <c r="K54" s="41">
        <f t="shared" si="3"/>
        <v>6.7039106145251395E-2</v>
      </c>
      <c r="M54" s="34">
        <f t="shared" si="6"/>
        <v>0</v>
      </c>
      <c r="N54" s="32">
        <f t="shared" si="8"/>
        <v>8.9385474860335198E-2</v>
      </c>
      <c r="O54" s="33">
        <f t="shared" si="9"/>
        <v>6.7039106145251395E-2</v>
      </c>
      <c r="P54">
        <f>IF(AND(O54=0,SUM(O$35:O53)=0),K54,0)</f>
        <v>0</v>
      </c>
      <c r="Q54">
        <f t="shared" si="7"/>
        <v>0</v>
      </c>
    </row>
    <row r="55" spans="1:17" x14ac:dyDescent="0.25">
      <c r="A55" s="39">
        <v>21</v>
      </c>
      <c r="B55" s="40">
        <f t="shared" si="5"/>
        <v>1</v>
      </c>
      <c r="C55" s="40">
        <f t="shared" si="10"/>
        <v>1</v>
      </c>
      <c r="D55" s="40">
        <f t="shared" si="10"/>
        <v>0</v>
      </c>
      <c r="E55" s="40">
        <f t="shared" si="10"/>
        <v>0</v>
      </c>
      <c r="F55" s="40">
        <f t="shared" si="10"/>
        <v>0</v>
      </c>
      <c r="G55" s="40">
        <f t="shared" si="10"/>
        <v>3</v>
      </c>
      <c r="H55" s="40">
        <f t="shared" si="10"/>
        <v>0</v>
      </c>
      <c r="I55" s="40">
        <f t="shared" si="10"/>
        <v>0</v>
      </c>
      <c r="J55" s="39">
        <f t="shared" si="2"/>
        <v>5</v>
      </c>
      <c r="K55" s="41">
        <f t="shared" si="3"/>
        <v>2.7932960893854747E-2</v>
      </c>
      <c r="M55" s="34">
        <f t="shared" si="6"/>
        <v>0</v>
      </c>
      <c r="N55" s="32">
        <f t="shared" si="8"/>
        <v>8.9385474860335198E-2</v>
      </c>
      <c r="O55" s="33">
        <f t="shared" si="9"/>
        <v>2.7932960893854747E-2</v>
      </c>
      <c r="P55">
        <f>IF(AND(O55=0,SUM(O$35:O54)=0),K55,0)</f>
        <v>0</v>
      </c>
      <c r="Q55">
        <f t="shared" si="7"/>
        <v>0</v>
      </c>
    </row>
    <row r="56" spans="1:17" x14ac:dyDescent="0.25">
      <c r="A56" s="39">
        <v>22</v>
      </c>
      <c r="B56" s="40">
        <f t="shared" si="5"/>
        <v>3</v>
      </c>
      <c r="C56" s="40">
        <f t="shared" si="10"/>
        <v>2</v>
      </c>
      <c r="D56" s="40">
        <f t="shared" si="10"/>
        <v>0</v>
      </c>
      <c r="E56" s="40">
        <f t="shared" si="10"/>
        <v>1</v>
      </c>
      <c r="F56" s="40">
        <f t="shared" si="10"/>
        <v>0</v>
      </c>
      <c r="G56" s="40">
        <f t="shared" si="10"/>
        <v>0</v>
      </c>
      <c r="H56" s="40">
        <f t="shared" si="10"/>
        <v>0</v>
      </c>
      <c r="I56" s="40">
        <f t="shared" si="10"/>
        <v>0</v>
      </c>
      <c r="J56" s="39">
        <f t="shared" si="2"/>
        <v>6</v>
      </c>
      <c r="K56" s="41">
        <f t="shared" si="3"/>
        <v>3.3519553072625698E-2</v>
      </c>
      <c r="M56" s="34">
        <f t="shared" si="6"/>
        <v>22</v>
      </c>
      <c r="N56" s="32">
        <f t="shared" si="8"/>
        <v>8.9385474860335198E-2</v>
      </c>
      <c r="O56" s="33">
        <f t="shared" si="9"/>
        <v>3.3519553072625698E-2</v>
      </c>
      <c r="P56">
        <f>IF(AND(O56=0,SUM(O$35:O55)=0),K56,0)</f>
        <v>0</v>
      </c>
      <c r="Q56">
        <f t="shared" si="7"/>
        <v>0</v>
      </c>
    </row>
    <row r="57" spans="1:17" x14ac:dyDescent="0.25">
      <c r="A57" s="39">
        <v>23</v>
      </c>
      <c r="B57" s="40">
        <f t="shared" si="5"/>
        <v>0</v>
      </c>
      <c r="C57" s="40">
        <f t="shared" si="10"/>
        <v>1</v>
      </c>
      <c r="D57" s="40">
        <f t="shared" si="10"/>
        <v>1</v>
      </c>
      <c r="E57" s="40">
        <f t="shared" si="10"/>
        <v>0</v>
      </c>
      <c r="F57" s="40">
        <f t="shared" si="10"/>
        <v>0</v>
      </c>
      <c r="G57" s="40">
        <f t="shared" si="10"/>
        <v>0</v>
      </c>
      <c r="H57" s="40">
        <f t="shared" si="10"/>
        <v>0</v>
      </c>
      <c r="I57" s="40">
        <f t="shared" si="10"/>
        <v>0</v>
      </c>
      <c r="J57" s="39">
        <f t="shared" si="2"/>
        <v>2</v>
      </c>
      <c r="K57" s="41">
        <f t="shared" si="3"/>
        <v>1.11731843575419E-2</v>
      </c>
      <c r="M57" s="34">
        <f t="shared" si="6"/>
        <v>0</v>
      </c>
      <c r="N57" s="32">
        <f t="shared" si="8"/>
        <v>0</v>
      </c>
      <c r="O57" s="33">
        <f t="shared" si="9"/>
        <v>0</v>
      </c>
      <c r="P57">
        <f>IF(AND(O57=0,SUM(O$35:O56)=0),K57,0)</f>
        <v>0</v>
      </c>
      <c r="Q57">
        <f t="shared" si="7"/>
        <v>1.11731843575419E-2</v>
      </c>
    </row>
    <row r="58" spans="1:17" x14ac:dyDescent="0.25">
      <c r="A58" s="39">
        <v>24</v>
      </c>
      <c r="B58" s="40">
        <f t="shared" si="5"/>
        <v>1</v>
      </c>
      <c r="C58" s="40">
        <f t="shared" si="10"/>
        <v>0</v>
      </c>
      <c r="D58" s="40">
        <f t="shared" si="10"/>
        <v>1</v>
      </c>
      <c r="E58" s="40">
        <f t="shared" si="10"/>
        <v>0</v>
      </c>
      <c r="F58" s="40">
        <f t="shared" si="10"/>
        <v>0</v>
      </c>
      <c r="G58" s="40">
        <f t="shared" si="10"/>
        <v>0</v>
      </c>
      <c r="H58" s="40">
        <f t="shared" si="10"/>
        <v>0</v>
      </c>
      <c r="I58" s="40">
        <f t="shared" si="10"/>
        <v>0</v>
      </c>
      <c r="J58" s="39">
        <f t="shared" si="2"/>
        <v>2</v>
      </c>
      <c r="K58" s="41">
        <f t="shared" si="3"/>
        <v>1.11731843575419E-2</v>
      </c>
      <c r="M58" s="34">
        <f t="shared" si="6"/>
        <v>0</v>
      </c>
      <c r="N58" s="32">
        <f t="shared" si="8"/>
        <v>0</v>
      </c>
      <c r="O58" s="33">
        <f t="shared" si="9"/>
        <v>0</v>
      </c>
      <c r="P58">
        <f>IF(AND(O58=0,SUM(O$35:O57)=0),K58,0)</f>
        <v>0</v>
      </c>
      <c r="Q58">
        <f t="shared" si="7"/>
        <v>1.11731843575419E-2</v>
      </c>
    </row>
    <row r="59" spans="1:17" x14ac:dyDescent="0.25">
      <c r="A59" s="39">
        <v>25</v>
      </c>
      <c r="B59" s="40">
        <f t="shared" si="5"/>
        <v>0</v>
      </c>
      <c r="C59" s="40">
        <f t="shared" si="10"/>
        <v>0</v>
      </c>
      <c r="D59" s="40">
        <f t="shared" si="10"/>
        <v>0</v>
      </c>
      <c r="E59" s="40">
        <f t="shared" si="10"/>
        <v>0</v>
      </c>
      <c r="F59" s="40">
        <f t="shared" si="10"/>
        <v>1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39">
        <f t="shared" si="2"/>
        <v>1</v>
      </c>
      <c r="K59" s="41">
        <f t="shared" si="3"/>
        <v>5.5865921787709499E-3</v>
      </c>
      <c r="M59" s="34">
        <f t="shared" si="6"/>
        <v>0</v>
      </c>
      <c r="N59" s="32">
        <f t="shared" si="8"/>
        <v>0</v>
      </c>
      <c r="O59" s="33">
        <f t="shared" si="9"/>
        <v>0</v>
      </c>
      <c r="P59">
        <f>IF(AND(O59=0,SUM(O$35:O58)=0),K59,0)</f>
        <v>0</v>
      </c>
      <c r="Q59">
        <f t="shared" si="7"/>
        <v>5.5865921787709499E-3</v>
      </c>
    </row>
    <row r="60" spans="1:17" x14ac:dyDescent="0.25">
      <c r="A60" s="39">
        <v>26</v>
      </c>
      <c r="B60" s="40">
        <f t="shared" si="5"/>
        <v>0</v>
      </c>
      <c r="C60" s="40">
        <f t="shared" si="10"/>
        <v>0</v>
      </c>
      <c r="D60" s="40">
        <f t="shared" si="10"/>
        <v>0</v>
      </c>
      <c r="E60" s="40">
        <f t="shared" si="10"/>
        <v>0</v>
      </c>
      <c r="F60" s="40">
        <f t="shared" si="10"/>
        <v>0</v>
      </c>
      <c r="G60" s="40">
        <f t="shared" si="10"/>
        <v>1</v>
      </c>
      <c r="H60" s="40">
        <f t="shared" si="10"/>
        <v>0</v>
      </c>
      <c r="I60" s="40">
        <f t="shared" si="10"/>
        <v>0</v>
      </c>
      <c r="J60" s="39">
        <f t="shared" si="2"/>
        <v>1</v>
      </c>
      <c r="K60" s="41">
        <f t="shared" si="3"/>
        <v>5.5865921787709499E-3</v>
      </c>
      <c r="M60" s="34">
        <f t="shared" si="6"/>
        <v>0</v>
      </c>
      <c r="N60" s="32">
        <f t="shared" si="8"/>
        <v>0</v>
      </c>
      <c r="O60" s="33">
        <f t="shared" si="9"/>
        <v>0</v>
      </c>
      <c r="P60">
        <f>IF(AND(O60=0,SUM(O$35:O59)=0),K60,0)</f>
        <v>0</v>
      </c>
      <c r="Q60">
        <f t="shared" si="7"/>
        <v>5.5865921787709499E-3</v>
      </c>
    </row>
    <row r="61" spans="1:17" x14ac:dyDescent="0.25">
      <c r="A61" s="39">
        <v>27</v>
      </c>
      <c r="B61" s="40">
        <f t="shared" si="5"/>
        <v>1</v>
      </c>
      <c r="C61" s="40">
        <f t="shared" si="10"/>
        <v>0</v>
      </c>
      <c r="D61" s="40">
        <f t="shared" si="10"/>
        <v>0</v>
      </c>
      <c r="E61" s="40">
        <f t="shared" si="10"/>
        <v>1</v>
      </c>
      <c r="F61" s="40">
        <f t="shared" si="10"/>
        <v>0</v>
      </c>
      <c r="G61" s="40">
        <f t="shared" si="10"/>
        <v>0</v>
      </c>
      <c r="H61" s="40">
        <f t="shared" si="10"/>
        <v>0</v>
      </c>
      <c r="I61" s="40">
        <f t="shared" si="10"/>
        <v>0</v>
      </c>
      <c r="J61" s="39">
        <f t="shared" si="2"/>
        <v>2</v>
      </c>
      <c r="K61" s="41">
        <f t="shared" si="3"/>
        <v>1.11731843575419E-2</v>
      </c>
      <c r="M61" s="34">
        <f t="shared" si="6"/>
        <v>0</v>
      </c>
      <c r="N61" s="32">
        <f t="shared" si="8"/>
        <v>0</v>
      </c>
      <c r="O61" s="33">
        <f t="shared" si="9"/>
        <v>0</v>
      </c>
      <c r="P61">
        <f>IF(AND(O61=0,SUM(O$35:O60)=0),K61,0)</f>
        <v>0</v>
      </c>
      <c r="Q61">
        <f t="shared" si="7"/>
        <v>1.11731843575419E-2</v>
      </c>
    </row>
    <row r="62" spans="1:17" x14ac:dyDescent="0.25">
      <c r="A62" s="39">
        <v>28</v>
      </c>
      <c r="B62" s="40">
        <f t="shared" si="5"/>
        <v>0</v>
      </c>
      <c r="C62" s="40">
        <f t="shared" si="10"/>
        <v>0</v>
      </c>
      <c r="D62" s="40">
        <f t="shared" si="10"/>
        <v>0</v>
      </c>
      <c r="E62" s="40">
        <f t="shared" si="10"/>
        <v>0</v>
      </c>
      <c r="F62" s="40">
        <f t="shared" si="10"/>
        <v>0</v>
      </c>
      <c r="G62" s="40">
        <f t="shared" si="10"/>
        <v>0</v>
      </c>
      <c r="H62" s="40">
        <f t="shared" si="10"/>
        <v>0</v>
      </c>
      <c r="I62" s="40">
        <f t="shared" si="10"/>
        <v>0</v>
      </c>
      <c r="J62" s="39">
        <f t="shared" si="2"/>
        <v>0</v>
      </c>
      <c r="K62" s="41">
        <f t="shared" si="3"/>
        <v>0</v>
      </c>
      <c r="M62" s="34">
        <f t="shared" si="6"/>
        <v>0</v>
      </c>
      <c r="N62" s="32">
        <f t="shared" si="8"/>
        <v>0</v>
      </c>
      <c r="O62" s="33">
        <f t="shared" si="9"/>
        <v>0</v>
      </c>
      <c r="P62">
        <f>IF(AND(O62=0,SUM(O$35:O61)=0),K62,0)</f>
        <v>0</v>
      </c>
      <c r="Q62">
        <f t="shared" si="7"/>
        <v>0</v>
      </c>
    </row>
    <row r="63" spans="1:17" x14ac:dyDescent="0.25">
      <c r="A63" s="39">
        <v>29</v>
      </c>
      <c r="B63" s="40">
        <f t="shared" si="5"/>
        <v>0</v>
      </c>
      <c r="C63" s="40">
        <f t="shared" si="10"/>
        <v>0</v>
      </c>
      <c r="D63" s="40">
        <f t="shared" si="10"/>
        <v>1</v>
      </c>
      <c r="E63" s="40">
        <f t="shared" si="10"/>
        <v>0</v>
      </c>
      <c r="F63" s="40">
        <f t="shared" si="10"/>
        <v>1</v>
      </c>
      <c r="G63" s="40">
        <f t="shared" si="10"/>
        <v>0</v>
      </c>
      <c r="H63" s="40">
        <f t="shared" si="10"/>
        <v>0</v>
      </c>
      <c r="I63" s="40">
        <f t="shared" si="10"/>
        <v>0</v>
      </c>
      <c r="J63" s="39">
        <f t="shared" si="2"/>
        <v>2</v>
      </c>
      <c r="K63" s="41">
        <f t="shared" si="3"/>
        <v>1.11731843575419E-2</v>
      </c>
      <c r="M63" s="34">
        <f t="shared" si="6"/>
        <v>0</v>
      </c>
      <c r="N63" s="32">
        <f t="shared" si="8"/>
        <v>0</v>
      </c>
      <c r="O63" s="33">
        <f t="shared" ref="O63:O74" si="11">IF(N63=0,0,K63)</f>
        <v>0</v>
      </c>
      <c r="P63">
        <f>IF(AND(O63=0,SUM(O$35:O62)=0),K63,0)</f>
        <v>0</v>
      </c>
      <c r="Q63">
        <f t="shared" si="7"/>
        <v>1.11731843575419E-2</v>
      </c>
    </row>
    <row r="64" spans="1:17" x14ac:dyDescent="0.25">
      <c r="A64" s="39">
        <v>30</v>
      </c>
      <c r="B64" s="40">
        <f t="shared" si="5"/>
        <v>0</v>
      </c>
      <c r="C64" s="40">
        <f t="shared" si="10"/>
        <v>0</v>
      </c>
      <c r="D64" s="40">
        <f t="shared" si="10"/>
        <v>0</v>
      </c>
      <c r="E64" s="40">
        <f t="shared" si="10"/>
        <v>0</v>
      </c>
      <c r="F64" s="40">
        <f t="shared" si="10"/>
        <v>0</v>
      </c>
      <c r="G64" s="40">
        <f t="shared" si="10"/>
        <v>1</v>
      </c>
      <c r="H64" s="40">
        <f t="shared" si="10"/>
        <v>0</v>
      </c>
      <c r="I64" s="40">
        <f t="shared" si="10"/>
        <v>0</v>
      </c>
      <c r="J64" s="39">
        <f t="shared" si="2"/>
        <v>1</v>
      </c>
      <c r="K64" s="41">
        <f t="shared" si="3"/>
        <v>5.5865921787709499E-3</v>
      </c>
      <c r="M64" s="34">
        <f t="shared" si="6"/>
        <v>0</v>
      </c>
      <c r="N64" s="32">
        <f t="shared" si="8"/>
        <v>0</v>
      </c>
      <c r="O64" s="33">
        <f t="shared" si="11"/>
        <v>0</v>
      </c>
      <c r="P64">
        <f>IF(AND(O64=0,SUM(O$35:O63)=0),K64,0)</f>
        <v>0</v>
      </c>
      <c r="Q64">
        <f t="shared" si="7"/>
        <v>5.5865921787709499E-3</v>
      </c>
    </row>
    <row r="65" spans="1:17" x14ac:dyDescent="0.25">
      <c r="A65" s="39">
        <v>31</v>
      </c>
      <c r="B65" s="40">
        <f t="shared" si="5"/>
        <v>2</v>
      </c>
      <c r="C65" s="40">
        <f t="shared" si="10"/>
        <v>0</v>
      </c>
      <c r="D65" s="40">
        <f t="shared" si="10"/>
        <v>0</v>
      </c>
      <c r="E65" s="40">
        <f t="shared" si="10"/>
        <v>1</v>
      </c>
      <c r="F65" s="40">
        <f t="shared" si="10"/>
        <v>1</v>
      </c>
      <c r="G65" s="40">
        <f t="shared" si="10"/>
        <v>0</v>
      </c>
      <c r="H65" s="40">
        <f t="shared" si="10"/>
        <v>0</v>
      </c>
      <c r="I65" s="40">
        <f t="shared" si="10"/>
        <v>0</v>
      </c>
      <c r="J65" s="39">
        <f t="shared" si="2"/>
        <v>4</v>
      </c>
      <c r="K65" s="41">
        <f t="shared" si="3"/>
        <v>2.23463687150838E-2</v>
      </c>
      <c r="M65" s="34">
        <f t="shared" si="6"/>
        <v>0</v>
      </c>
      <c r="N65" s="32">
        <f t="shared" si="8"/>
        <v>0</v>
      </c>
      <c r="O65" s="33">
        <f t="shared" si="11"/>
        <v>0</v>
      </c>
      <c r="P65">
        <f>IF(AND(O65=0,SUM(O$35:O64)=0),K65,0)</f>
        <v>0</v>
      </c>
      <c r="Q65">
        <f t="shared" si="7"/>
        <v>2.23463687150838E-2</v>
      </c>
    </row>
    <row r="66" spans="1:17" x14ac:dyDescent="0.25">
      <c r="A66" s="39">
        <v>32</v>
      </c>
      <c r="B66" s="40">
        <f t="shared" si="5"/>
        <v>0</v>
      </c>
      <c r="C66" s="40">
        <f t="shared" si="10"/>
        <v>0</v>
      </c>
      <c r="D66" s="40">
        <f t="shared" si="10"/>
        <v>0</v>
      </c>
      <c r="E66" s="40">
        <f t="shared" si="10"/>
        <v>1</v>
      </c>
      <c r="F66" s="40">
        <f t="shared" si="10"/>
        <v>0</v>
      </c>
      <c r="G66" s="40">
        <f t="shared" si="10"/>
        <v>0</v>
      </c>
      <c r="H66" s="40">
        <f t="shared" si="10"/>
        <v>0</v>
      </c>
      <c r="I66" s="40">
        <f t="shared" si="10"/>
        <v>0</v>
      </c>
      <c r="J66" s="39">
        <f t="shared" si="2"/>
        <v>1</v>
      </c>
      <c r="K66" s="41">
        <f t="shared" si="3"/>
        <v>5.5865921787709499E-3</v>
      </c>
      <c r="M66" s="34">
        <f t="shared" si="6"/>
        <v>0</v>
      </c>
      <c r="N66" s="32">
        <f t="shared" si="8"/>
        <v>0</v>
      </c>
      <c r="O66" s="33">
        <f t="shared" si="11"/>
        <v>0</v>
      </c>
      <c r="P66">
        <f>IF(AND(O66=0,SUM(O$35:O65)=0),K66,0)</f>
        <v>0</v>
      </c>
      <c r="Q66">
        <f t="shared" si="7"/>
        <v>5.5865921787709499E-3</v>
      </c>
    </row>
    <row r="67" spans="1:17" x14ac:dyDescent="0.25">
      <c r="A67" s="39">
        <v>33</v>
      </c>
      <c r="B67" s="40">
        <f t="shared" si="5"/>
        <v>0</v>
      </c>
      <c r="C67" s="40">
        <f t="shared" ref="C67:I82" si="12">COUNTIF(C$3:C$32,$A67)</f>
        <v>0</v>
      </c>
      <c r="D67" s="40">
        <f t="shared" si="12"/>
        <v>0</v>
      </c>
      <c r="E67" s="40">
        <f t="shared" si="12"/>
        <v>2</v>
      </c>
      <c r="F67" s="40">
        <f t="shared" si="12"/>
        <v>0</v>
      </c>
      <c r="G67" s="40">
        <f t="shared" si="12"/>
        <v>0</v>
      </c>
      <c r="H67" s="40">
        <f t="shared" si="12"/>
        <v>0</v>
      </c>
      <c r="I67" s="40">
        <f t="shared" si="12"/>
        <v>0</v>
      </c>
      <c r="J67" s="39">
        <f t="shared" si="2"/>
        <v>2</v>
      </c>
      <c r="K67" s="41">
        <f t="shared" ref="K67:K95" si="13">IF(A$32&lt;29,0,J67/J$135)</f>
        <v>1.11731843575419E-2</v>
      </c>
      <c r="M67" s="34">
        <f t="shared" si="6"/>
        <v>0</v>
      </c>
      <c r="N67" s="32">
        <f t="shared" si="8"/>
        <v>0</v>
      </c>
      <c r="O67" s="33">
        <f t="shared" si="11"/>
        <v>0</v>
      </c>
      <c r="P67">
        <f>IF(AND(O67=0,SUM(O$35:O66)=0),K67,0)</f>
        <v>0</v>
      </c>
      <c r="Q67">
        <f t="shared" si="7"/>
        <v>1.11731843575419E-2</v>
      </c>
    </row>
    <row r="68" spans="1:17" x14ac:dyDescent="0.25">
      <c r="A68" s="39">
        <v>34</v>
      </c>
      <c r="B68" s="40">
        <f t="shared" si="5"/>
        <v>0</v>
      </c>
      <c r="C68" s="40">
        <f t="shared" si="12"/>
        <v>0</v>
      </c>
      <c r="D68" s="40">
        <f t="shared" si="12"/>
        <v>0</v>
      </c>
      <c r="E68" s="40">
        <f t="shared" si="12"/>
        <v>0</v>
      </c>
      <c r="F68" s="40">
        <f t="shared" si="12"/>
        <v>0</v>
      </c>
      <c r="G68" s="40">
        <f t="shared" si="12"/>
        <v>0</v>
      </c>
      <c r="H68" s="40">
        <f t="shared" si="12"/>
        <v>0</v>
      </c>
      <c r="I68" s="40">
        <f t="shared" si="12"/>
        <v>0</v>
      </c>
      <c r="J68" s="39">
        <f t="shared" si="2"/>
        <v>0</v>
      </c>
      <c r="K68" s="41">
        <f t="shared" si="13"/>
        <v>0</v>
      </c>
      <c r="M68" s="34">
        <f t="shared" si="6"/>
        <v>0</v>
      </c>
      <c r="N68" s="32">
        <f t="shared" si="8"/>
        <v>0</v>
      </c>
      <c r="O68" s="33">
        <f t="shared" si="11"/>
        <v>0</v>
      </c>
      <c r="P68">
        <f>IF(AND(O68=0,SUM(O$35:O67)=0),K68,0)</f>
        <v>0</v>
      </c>
      <c r="Q68">
        <f t="shared" si="7"/>
        <v>0</v>
      </c>
    </row>
    <row r="69" spans="1:17" x14ac:dyDescent="0.25">
      <c r="A69" s="39">
        <v>35</v>
      </c>
      <c r="B69" s="40">
        <f t="shared" si="5"/>
        <v>0</v>
      </c>
      <c r="C69" s="40">
        <f t="shared" si="12"/>
        <v>0</v>
      </c>
      <c r="D69" s="40">
        <f t="shared" si="12"/>
        <v>0</v>
      </c>
      <c r="E69" s="40">
        <f t="shared" si="12"/>
        <v>1</v>
      </c>
      <c r="F69" s="40">
        <f t="shared" si="12"/>
        <v>0</v>
      </c>
      <c r="G69" s="40">
        <f t="shared" si="12"/>
        <v>0</v>
      </c>
      <c r="H69" s="40">
        <f t="shared" si="12"/>
        <v>0</v>
      </c>
      <c r="I69" s="40">
        <f t="shared" si="12"/>
        <v>0</v>
      </c>
      <c r="J69" s="39">
        <f t="shared" si="2"/>
        <v>1</v>
      </c>
      <c r="K69" s="41">
        <f t="shared" si="13"/>
        <v>5.5865921787709499E-3</v>
      </c>
      <c r="M69" s="34">
        <f t="shared" si="6"/>
        <v>0</v>
      </c>
      <c r="N69" s="32">
        <f t="shared" si="8"/>
        <v>0</v>
      </c>
      <c r="O69" s="33">
        <f t="shared" si="11"/>
        <v>0</v>
      </c>
      <c r="P69">
        <f>IF(AND(O69=0,SUM(O$35:O68)=0),K69,0)</f>
        <v>0</v>
      </c>
      <c r="Q69">
        <f t="shared" si="7"/>
        <v>5.5865921787709499E-3</v>
      </c>
    </row>
    <row r="70" spans="1:17" x14ac:dyDescent="0.25">
      <c r="A70" s="39">
        <v>36</v>
      </c>
      <c r="B70" s="40">
        <f t="shared" si="5"/>
        <v>1</v>
      </c>
      <c r="C70" s="40">
        <f t="shared" si="12"/>
        <v>0</v>
      </c>
      <c r="D70" s="40">
        <f t="shared" si="12"/>
        <v>0</v>
      </c>
      <c r="E70" s="40">
        <f t="shared" si="12"/>
        <v>0</v>
      </c>
      <c r="F70" s="40">
        <f t="shared" si="12"/>
        <v>0</v>
      </c>
      <c r="G70" s="40">
        <f t="shared" si="12"/>
        <v>0</v>
      </c>
      <c r="H70" s="40">
        <f t="shared" si="12"/>
        <v>0</v>
      </c>
      <c r="I70" s="40">
        <f t="shared" si="12"/>
        <v>0</v>
      </c>
      <c r="J70" s="39">
        <f t="shared" si="2"/>
        <v>1</v>
      </c>
      <c r="K70" s="41">
        <f t="shared" si="13"/>
        <v>5.5865921787709499E-3</v>
      </c>
      <c r="M70" s="34">
        <f t="shared" si="6"/>
        <v>0</v>
      </c>
      <c r="N70" s="32">
        <f t="shared" si="8"/>
        <v>0</v>
      </c>
      <c r="O70" s="33">
        <f t="shared" si="11"/>
        <v>0</v>
      </c>
      <c r="P70">
        <f>IF(AND(O70=0,SUM(O$35:O69)=0),K70,0)</f>
        <v>0</v>
      </c>
      <c r="Q70">
        <f t="shared" si="7"/>
        <v>5.5865921787709499E-3</v>
      </c>
    </row>
    <row r="71" spans="1:17" x14ac:dyDescent="0.25">
      <c r="A71" s="39">
        <v>37</v>
      </c>
      <c r="B71" s="40">
        <f t="shared" si="5"/>
        <v>0</v>
      </c>
      <c r="C71" s="40">
        <f t="shared" si="12"/>
        <v>0</v>
      </c>
      <c r="D71" s="40">
        <f t="shared" si="12"/>
        <v>0</v>
      </c>
      <c r="E71" s="40">
        <f t="shared" si="12"/>
        <v>0</v>
      </c>
      <c r="F71" s="40">
        <f t="shared" si="12"/>
        <v>0</v>
      </c>
      <c r="G71" s="40">
        <f t="shared" si="12"/>
        <v>0</v>
      </c>
      <c r="H71" s="40">
        <f t="shared" si="12"/>
        <v>0</v>
      </c>
      <c r="I71" s="40">
        <f t="shared" si="12"/>
        <v>0</v>
      </c>
      <c r="J71" s="39">
        <f t="shared" si="2"/>
        <v>0</v>
      </c>
      <c r="K71" s="41">
        <f t="shared" si="13"/>
        <v>0</v>
      </c>
      <c r="M71" s="34">
        <f t="shared" si="6"/>
        <v>0</v>
      </c>
      <c r="N71" s="32">
        <f t="shared" si="8"/>
        <v>0</v>
      </c>
      <c r="O71" s="33">
        <f t="shared" si="11"/>
        <v>0</v>
      </c>
      <c r="P71">
        <f>IF(AND(O71=0,SUM(O$35:O70)=0),K71,0)</f>
        <v>0</v>
      </c>
      <c r="Q71">
        <f t="shared" si="7"/>
        <v>0</v>
      </c>
    </row>
    <row r="72" spans="1:17" x14ac:dyDescent="0.25">
      <c r="A72" s="39">
        <v>38</v>
      </c>
      <c r="B72" s="40">
        <f t="shared" si="5"/>
        <v>0</v>
      </c>
      <c r="C72" s="40">
        <f t="shared" si="12"/>
        <v>0</v>
      </c>
      <c r="D72" s="40">
        <f t="shared" si="12"/>
        <v>0</v>
      </c>
      <c r="E72" s="40">
        <f t="shared" si="12"/>
        <v>0</v>
      </c>
      <c r="F72" s="40">
        <f t="shared" si="12"/>
        <v>1</v>
      </c>
      <c r="G72" s="40">
        <f t="shared" si="12"/>
        <v>0</v>
      </c>
      <c r="H72" s="40">
        <f t="shared" si="12"/>
        <v>0</v>
      </c>
      <c r="I72" s="40">
        <f t="shared" si="12"/>
        <v>0</v>
      </c>
      <c r="J72" s="39">
        <f t="shared" si="2"/>
        <v>1</v>
      </c>
      <c r="K72" s="41">
        <f t="shared" si="13"/>
        <v>5.5865921787709499E-3</v>
      </c>
      <c r="M72" s="34">
        <f t="shared" si="6"/>
        <v>0</v>
      </c>
      <c r="N72" s="32">
        <f t="shared" si="8"/>
        <v>0</v>
      </c>
      <c r="O72" s="33">
        <f t="shared" si="11"/>
        <v>0</v>
      </c>
      <c r="P72">
        <f>IF(AND(O72=0,SUM(O$35:O71)=0),K72,0)</f>
        <v>0</v>
      </c>
      <c r="Q72">
        <f t="shared" si="7"/>
        <v>5.5865921787709499E-3</v>
      </c>
    </row>
    <row r="73" spans="1:17" x14ac:dyDescent="0.25">
      <c r="A73" s="39">
        <v>39</v>
      </c>
      <c r="B73" s="40">
        <f t="shared" si="5"/>
        <v>0</v>
      </c>
      <c r="C73" s="40">
        <f t="shared" si="12"/>
        <v>0</v>
      </c>
      <c r="D73" s="40">
        <f t="shared" si="12"/>
        <v>0</v>
      </c>
      <c r="E73" s="40">
        <f t="shared" si="12"/>
        <v>0</v>
      </c>
      <c r="F73" s="40">
        <f t="shared" si="12"/>
        <v>0</v>
      </c>
      <c r="G73" s="40">
        <f t="shared" si="12"/>
        <v>0</v>
      </c>
      <c r="H73" s="40">
        <f t="shared" si="12"/>
        <v>0</v>
      </c>
      <c r="I73" s="40">
        <f t="shared" si="12"/>
        <v>0</v>
      </c>
      <c r="J73" s="39">
        <f t="shared" si="2"/>
        <v>0</v>
      </c>
      <c r="K73" s="41">
        <f t="shared" si="13"/>
        <v>0</v>
      </c>
      <c r="M73" s="34">
        <f t="shared" si="6"/>
        <v>0</v>
      </c>
      <c r="N73" s="32">
        <f t="shared" si="8"/>
        <v>0</v>
      </c>
      <c r="O73" s="33">
        <f t="shared" si="11"/>
        <v>0</v>
      </c>
      <c r="P73">
        <f>IF(AND(O73=0,SUM(O$35:O72)=0),K73,0)</f>
        <v>0</v>
      </c>
      <c r="Q73">
        <f t="shared" si="7"/>
        <v>0</v>
      </c>
    </row>
    <row r="74" spans="1:17" x14ac:dyDescent="0.25">
      <c r="A74" s="39">
        <v>40</v>
      </c>
      <c r="B74" s="40">
        <f t="shared" si="5"/>
        <v>0</v>
      </c>
      <c r="C74" s="40">
        <f t="shared" si="12"/>
        <v>0</v>
      </c>
      <c r="D74" s="40">
        <f t="shared" si="12"/>
        <v>0</v>
      </c>
      <c r="E74" s="40">
        <f t="shared" si="12"/>
        <v>0</v>
      </c>
      <c r="F74" s="40">
        <f t="shared" si="12"/>
        <v>0</v>
      </c>
      <c r="G74" s="40">
        <f t="shared" si="12"/>
        <v>0</v>
      </c>
      <c r="H74" s="40">
        <f t="shared" si="12"/>
        <v>0</v>
      </c>
      <c r="I74" s="40">
        <f t="shared" si="12"/>
        <v>0</v>
      </c>
      <c r="J74" s="39">
        <f t="shared" si="2"/>
        <v>0</v>
      </c>
      <c r="K74" s="41">
        <f t="shared" si="13"/>
        <v>0</v>
      </c>
      <c r="M74" s="34">
        <f t="shared" si="6"/>
        <v>0</v>
      </c>
      <c r="N74" s="32">
        <f t="shared" si="8"/>
        <v>0</v>
      </c>
      <c r="O74" s="33">
        <f t="shared" si="11"/>
        <v>0</v>
      </c>
      <c r="P74">
        <f>IF(AND(O74=0,SUM(O$35:O73)=0),K74,0)</f>
        <v>0</v>
      </c>
      <c r="Q74">
        <f t="shared" si="7"/>
        <v>0</v>
      </c>
    </row>
    <row r="75" spans="1:17" x14ac:dyDescent="0.25">
      <c r="A75" s="39">
        <v>41</v>
      </c>
      <c r="B75" s="40">
        <f t="shared" si="5"/>
        <v>0</v>
      </c>
      <c r="C75" s="40">
        <f t="shared" si="12"/>
        <v>0</v>
      </c>
      <c r="D75" s="40">
        <f t="shared" si="12"/>
        <v>0</v>
      </c>
      <c r="E75" s="40">
        <f t="shared" si="12"/>
        <v>0</v>
      </c>
      <c r="F75" s="40">
        <f t="shared" si="12"/>
        <v>0</v>
      </c>
      <c r="G75" s="40">
        <f t="shared" si="12"/>
        <v>1</v>
      </c>
      <c r="H75" s="40">
        <f t="shared" si="12"/>
        <v>0</v>
      </c>
      <c r="I75" s="40">
        <f t="shared" si="12"/>
        <v>0</v>
      </c>
      <c r="J75" s="39">
        <f t="shared" si="2"/>
        <v>1</v>
      </c>
      <c r="K75" s="41">
        <f t="shared" si="13"/>
        <v>5.5865921787709499E-3</v>
      </c>
      <c r="M75" s="34">
        <f t="shared" si="6"/>
        <v>0</v>
      </c>
      <c r="N75" s="32">
        <f t="shared" si="8"/>
        <v>0</v>
      </c>
      <c r="O75" s="33">
        <f>IF(N75=0,0,K75)</f>
        <v>0</v>
      </c>
      <c r="P75">
        <f>IF(AND(O75=0,SUM(O$35:O74)=0),K75,0)</f>
        <v>0</v>
      </c>
      <c r="Q75">
        <f t="shared" si="7"/>
        <v>5.5865921787709499E-3</v>
      </c>
    </row>
    <row r="76" spans="1:17" x14ac:dyDescent="0.25">
      <c r="A76" s="39">
        <v>42</v>
      </c>
      <c r="B76" s="40">
        <f t="shared" si="5"/>
        <v>0</v>
      </c>
      <c r="C76" s="40">
        <f t="shared" si="12"/>
        <v>0</v>
      </c>
      <c r="D76" s="40">
        <f t="shared" si="12"/>
        <v>0</v>
      </c>
      <c r="E76" s="40">
        <f t="shared" si="12"/>
        <v>0</v>
      </c>
      <c r="F76" s="40">
        <f t="shared" si="12"/>
        <v>0</v>
      </c>
      <c r="G76" s="40">
        <f t="shared" si="12"/>
        <v>0</v>
      </c>
      <c r="H76" s="40">
        <f t="shared" si="12"/>
        <v>0</v>
      </c>
      <c r="I76" s="40">
        <f t="shared" si="12"/>
        <v>0</v>
      </c>
      <c r="J76" s="39">
        <f t="shared" si="2"/>
        <v>0</v>
      </c>
      <c r="K76" s="41">
        <f t="shared" si="13"/>
        <v>0</v>
      </c>
      <c r="M76" s="34">
        <f t="shared" si="6"/>
        <v>0</v>
      </c>
      <c r="N76" s="32">
        <f t="shared" si="8"/>
        <v>0</v>
      </c>
      <c r="O76" s="33">
        <f t="shared" ref="O76:O93" si="14">IF(N76=0,0,K76)</f>
        <v>0</v>
      </c>
      <c r="P76">
        <f>IF(AND(O76=0,SUM(O$35:O75)=0),K76,0)</f>
        <v>0</v>
      </c>
      <c r="Q76">
        <f t="shared" si="7"/>
        <v>0</v>
      </c>
    </row>
    <row r="77" spans="1:17" x14ac:dyDescent="0.25">
      <c r="A77" s="39">
        <v>43</v>
      </c>
      <c r="B77" s="40">
        <f t="shared" si="5"/>
        <v>0</v>
      </c>
      <c r="C77" s="40">
        <f t="shared" si="12"/>
        <v>0</v>
      </c>
      <c r="D77" s="40">
        <f t="shared" si="12"/>
        <v>0</v>
      </c>
      <c r="E77" s="40">
        <f t="shared" si="12"/>
        <v>0</v>
      </c>
      <c r="F77" s="40">
        <f t="shared" si="12"/>
        <v>0</v>
      </c>
      <c r="G77" s="40">
        <f t="shared" si="12"/>
        <v>0</v>
      </c>
      <c r="H77" s="40">
        <f t="shared" si="12"/>
        <v>0</v>
      </c>
      <c r="I77" s="40">
        <f t="shared" si="12"/>
        <v>0</v>
      </c>
      <c r="J77" s="39">
        <f t="shared" si="2"/>
        <v>0</v>
      </c>
      <c r="K77" s="41">
        <f t="shared" si="13"/>
        <v>0</v>
      </c>
      <c r="M77" s="34">
        <f t="shared" si="6"/>
        <v>0</v>
      </c>
      <c r="N77" s="32">
        <f t="shared" si="8"/>
        <v>0</v>
      </c>
      <c r="O77" s="33">
        <f t="shared" si="14"/>
        <v>0</v>
      </c>
      <c r="P77">
        <f>IF(AND(O77=0,SUM(O$35:O76)=0),K77,0)</f>
        <v>0</v>
      </c>
      <c r="Q77">
        <f t="shared" si="7"/>
        <v>0</v>
      </c>
    </row>
    <row r="78" spans="1:17" x14ac:dyDescent="0.25">
      <c r="A78" s="39">
        <v>44</v>
      </c>
      <c r="B78" s="40">
        <f t="shared" si="5"/>
        <v>0</v>
      </c>
      <c r="C78" s="40">
        <f t="shared" si="12"/>
        <v>0</v>
      </c>
      <c r="D78" s="40">
        <f t="shared" si="12"/>
        <v>0</v>
      </c>
      <c r="E78" s="40">
        <f t="shared" si="12"/>
        <v>0</v>
      </c>
      <c r="F78" s="40">
        <f t="shared" si="12"/>
        <v>0</v>
      </c>
      <c r="G78" s="40">
        <f t="shared" si="12"/>
        <v>0</v>
      </c>
      <c r="H78" s="40">
        <f t="shared" si="12"/>
        <v>0</v>
      </c>
      <c r="I78" s="40">
        <f t="shared" si="12"/>
        <v>0</v>
      </c>
      <c r="J78" s="39">
        <f t="shared" si="2"/>
        <v>0</v>
      </c>
      <c r="K78" s="41">
        <f t="shared" si="13"/>
        <v>0</v>
      </c>
      <c r="M78" s="34">
        <f t="shared" si="6"/>
        <v>0</v>
      </c>
      <c r="N78" s="32">
        <f t="shared" si="8"/>
        <v>0</v>
      </c>
      <c r="O78" s="33">
        <f t="shared" si="14"/>
        <v>0</v>
      </c>
      <c r="P78">
        <f>IF(AND(O78=0,SUM(O$35:O77)=0),K78,0)</f>
        <v>0</v>
      </c>
      <c r="Q78">
        <f t="shared" si="7"/>
        <v>0</v>
      </c>
    </row>
    <row r="79" spans="1:17" x14ac:dyDescent="0.25">
      <c r="A79" s="39">
        <v>45</v>
      </c>
      <c r="B79" s="40">
        <f t="shared" si="5"/>
        <v>0</v>
      </c>
      <c r="C79" s="40">
        <f t="shared" si="12"/>
        <v>0</v>
      </c>
      <c r="D79" s="40">
        <f t="shared" si="12"/>
        <v>0</v>
      </c>
      <c r="E79" s="40">
        <f t="shared" si="12"/>
        <v>0</v>
      </c>
      <c r="F79" s="40">
        <f t="shared" si="12"/>
        <v>0</v>
      </c>
      <c r="G79" s="40">
        <f t="shared" si="12"/>
        <v>0</v>
      </c>
      <c r="H79" s="40">
        <f t="shared" si="12"/>
        <v>0</v>
      </c>
      <c r="I79" s="40">
        <f t="shared" si="12"/>
        <v>0</v>
      </c>
      <c r="J79" s="39">
        <f t="shared" si="2"/>
        <v>0</v>
      </c>
      <c r="K79" s="41">
        <f t="shared" si="13"/>
        <v>0</v>
      </c>
      <c r="M79" s="34">
        <f t="shared" si="6"/>
        <v>0</v>
      </c>
      <c r="N79" s="32">
        <f t="shared" si="8"/>
        <v>0</v>
      </c>
      <c r="O79" s="33">
        <f t="shared" si="14"/>
        <v>0</v>
      </c>
      <c r="P79">
        <f>IF(AND(O79=0,SUM(O$35:O78)=0),K79,0)</f>
        <v>0</v>
      </c>
      <c r="Q79">
        <f t="shared" si="7"/>
        <v>0</v>
      </c>
    </row>
    <row r="80" spans="1:17" x14ac:dyDescent="0.25">
      <c r="A80" s="39">
        <v>46</v>
      </c>
      <c r="B80" s="40">
        <f t="shared" si="5"/>
        <v>0</v>
      </c>
      <c r="C80" s="40">
        <f t="shared" si="12"/>
        <v>0</v>
      </c>
      <c r="D80" s="40">
        <f t="shared" si="12"/>
        <v>0</v>
      </c>
      <c r="E80" s="40">
        <f t="shared" si="12"/>
        <v>0</v>
      </c>
      <c r="F80" s="40">
        <f t="shared" si="12"/>
        <v>0</v>
      </c>
      <c r="G80" s="40">
        <f t="shared" si="12"/>
        <v>0</v>
      </c>
      <c r="H80" s="40">
        <f t="shared" si="12"/>
        <v>0</v>
      </c>
      <c r="I80" s="40">
        <f t="shared" si="12"/>
        <v>0</v>
      </c>
      <c r="J80" s="39">
        <f t="shared" si="2"/>
        <v>0</v>
      </c>
      <c r="K80" s="41">
        <f t="shared" si="13"/>
        <v>0</v>
      </c>
      <c r="M80" s="34">
        <f t="shared" si="6"/>
        <v>0</v>
      </c>
      <c r="N80" s="32">
        <f t="shared" si="8"/>
        <v>0</v>
      </c>
      <c r="O80" s="33">
        <f t="shared" si="14"/>
        <v>0</v>
      </c>
      <c r="P80">
        <f>IF(AND(O80=0,SUM(O$35:O79)=0),K80,0)</f>
        <v>0</v>
      </c>
      <c r="Q80">
        <f t="shared" si="7"/>
        <v>0</v>
      </c>
    </row>
    <row r="81" spans="1:17" x14ac:dyDescent="0.25">
      <c r="A81" s="39">
        <v>47</v>
      </c>
      <c r="B81" s="40">
        <f t="shared" si="5"/>
        <v>0</v>
      </c>
      <c r="C81" s="40">
        <f t="shared" si="12"/>
        <v>0</v>
      </c>
      <c r="D81" s="40">
        <f t="shared" si="12"/>
        <v>0</v>
      </c>
      <c r="E81" s="40">
        <f t="shared" si="12"/>
        <v>0</v>
      </c>
      <c r="F81" s="40">
        <f t="shared" si="12"/>
        <v>0</v>
      </c>
      <c r="G81" s="40">
        <f t="shared" si="12"/>
        <v>0</v>
      </c>
      <c r="H81" s="40">
        <f t="shared" si="12"/>
        <v>0</v>
      </c>
      <c r="I81" s="40">
        <f t="shared" si="12"/>
        <v>0</v>
      </c>
      <c r="J81" s="39">
        <f t="shared" si="2"/>
        <v>0</v>
      </c>
      <c r="K81" s="41">
        <f t="shared" si="13"/>
        <v>0</v>
      </c>
      <c r="M81" s="34">
        <f t="shared" si="6"/>
        <v>0</v>
      </c>
      <c r="N81" s="32">
        <f t="shared" si="8"/>
        <v>0</v>
      </c>
      <c r="O81" s="33">
        <f t="shared" si="14"/>
        <v>0</v>
      </c>
      <c r="P81">
        <f>IF(AND(O81=0,SUM(O$35:O80)=0),K81,0)</f>
        <v>0</v>
      </c>
      <c r="Q81">
        <f t="shared" si="7"/>
        <v>0</v>
      </c>
    </row>
    <row r="82" spans="1:17" x14ac:dyDescent="0.25">
      <c r="A82" s="39">
        <v>48</v>
      </c>
      <c r="B82" s="40">
        <f t="shared" si="5"/>
        <v>0</v>
      </c>
      <c r="C82" s="40">
        <f t="shared" si="12"/>
        <v>0</v>
      </c>
      <c r="D82" s="40">
        <f t="shared" si="12"/>
        <v>0</v>
      </c>
      <c r="E82" s="40">
        <f t="shared" si="12"/>
        <v>0</v>
      </c>
      <c r="F82" s="40">
        <f t="shared" si="12"/>
        <v>0</v>
      </c>
      <c r="G82" s="40">
        <f t="shared" si="12"/>
        <v>0</v>
      </c>
      <c r="H82" s="40">
        <f t="shared" si="12"/>
        <v>0</v>
      </c>
      <c r="I82" s="40">
        <f t="shared" si="12"/>
        <v>0</v>
      </c>
      <c r="J82" s="39">
        <f t="shared" si="2"/>
        <v>0</v>
      </c>
      <c r="K82" s="41">
        <f t="shared" si="13"/>
        <v>0</v>
      </c>
      <c r="M82" s="34">
        <f t="shared" si="6"/>
        <v>0</v>
      </c>
      <c r="N82" s="32">
        <f t="shared" si="8"/>
        <v>0</v>
      </c>
      <c r="O82" s="33">
        <f t="shared" si="14"/>
        <v>0</v>
      </c>
      <c r="P82">
        <f>IF(AND(O82=0,SUM(O$35:O81)=0),K82,0)</f>
        <v>0</v>
      </c>
      <c r="Q82">
        <f t="shared" si="7"/>
        <v>0</v>
      </c>
    </row>
    <row r="83" spans="1:17" x14ac:dyDescent="0.25">
      <c r="A83" s="39">
        <v>49</v>
      </c>
      <c r="B83" s="40">
        <f t="shared" si="5"/>
        <v>0</v>
      </c>
      <c r="C83" s="40">
        <f t="shared" ref="C83:I98" si="15">COUNTIF(C$3:C$32,$A83)</f>
        <v>0</v>
      </c>
      <c r="D83" s="40">
        <f t="shared" si="15"/>
        <v>0</v>
      </c>
      <c r="E83" s="40">
        <f t="shared" si="15"/>
        <v>0</v>
      </c>
      <c r="F83" s="40">
        <f t="shared" si="15"/>
        <v>0</v>
      </c>
      <c r="G83" s="40">
        <f t="shared" si="15"/>
        <v>0</v>
      </c>
      <c r="H83" s="40">
        <f t="shared" si="15"/>
        <v>0</v>
      </c>
      <c r="I83" s="40">
        <f t="shared" si="15"/>
        <v>0</v>
      </c>
      <c r="J83" s="39">
        <f t="shared" si="2"/>
        <v>0</v>
      </c>
      <c r="K83" s="41">
        <f t="shared" si="13"/>
        <v>0</v>
      </c>
      <c r="M83" s="34">
        <f t="shared" si="6"/>
        <v>0</v>
      </c>
      <c r="N83" s="32">
        <f t="shared" si="8"/>
        <v>0</v>
      </c>
      <c r="O83" s="33">
        <f t="shared" si="14"/>
        <v>0</v>
      </c>
      <c r="P83">
        <f>IF(AND(O83=0,SUM(O$35:O82)=0),K83,0)</f>
        <v>0</v>
      </c>
      <c r="Q83">
        <f t="shared" si="7"/>
        <v>0</v>
      </c>
    </row>
    <row r="84" spans="1:17" x14ac:dyDescent="0.25">
      <c r="A84" s="39">
        <v>50</v>
      </c>
      <c r="B84" s="40">
        <f t="shared" si="5"/>
        <v>0</v>
      </c>
      <c r="C84" s="40">
        <f t="shared" si="15"/>
        <v>0</v>
      </c>
      <c r="D84" s="40">
        <f t="shared" si="15"/>
        <v>0</v>
      </c>
      <c r="E84" s="40">
        <f t="shared" si="15"/>
        <v>0</v>
      </c>
      <c r="F84" s="40">
        <f t="shared" si="15"/>
        <v>0</v>
      </c>
      <c r="G84" s="40">
        <f t="shared" si="15"/>
        <v>0</v>
      </c>
      <c r="H84" s="40">
        <f t="shared" si="15"/>
        <v>0</v>
      </c>
      <c r="I84" s="40">
        <f t="shared" si="15"/>
        <v>0</v>
      </c>
      <c r="J84" s="39">
        <f t="shared" si="2"/>
        <v>0</v>
      </c>
      <c r="K84" s="41">
        <f t="shared" si="13"/>
        <v>0</v>
      </c>
      <c r="M84" s="34">
        <f t="shared" si="6"/>
        <v>0</v>
      </c>
      <c r="N84" s="32">
        <f t="shared" si="8"/>
        <v>0</v>
      </c>
      <c r="O84" s="33">
        <f t="shared" si="14"/>
        <v>0</v>
      </c>
      <c r="P84">
        <f>IF(AND(O84=0,SUM(O$35:O83)=0),K84,0)</f>
        <v>0</v>
      </c>
      <c r="Q84">
        <f t="shared" si="7"/>
        <v>0</v>
      </c>
    </row>
    <row r="85" spans="1:17" x14ac:dyDescent="0.25">
      <c r="A85" s="39">
        <v>51</v>
      </c>
      <c r="B85" s="40">
        <f t="shared" si="5"/>
        <v>1</v>
      </c>
      <c r="C85" s="40">
        <f t="shared" si="15"/>
        <v>0</v>
      </c>
      <c r="D85" s="40">
        <f t="shared" si="15"/>
        <v>0</v>
      </c>
      <c r="E85" s="40">
        <f t="shared" si="15"/>
        <v>0</v>
      </c>
      <c r="F85" s="40">
        <f t="shared" si="15"/>
        <v>0</v>
      </c>
      <c r="G85" s="40">
        <f t="shared" si="15"/>
        <v>0</v>
      </c>
      <c r="H85" s="40">
        <f t="shared" si="15"/>
        <v>0</v>
      </c>
      <c r="I85" s="40">
        <f t="shared" si="15"/>
        <v>0</v>
      </c>
      <c r="J85" s="39">
        <f t="shared" si="2"/>
        <v>1</v>
      </c>
      <c r="K85" s="41">
        <f t="shared" si="13"/>
        <v>5.5865921787709499E-3</v>
      </c>
      <c r="M85" s="34">
        <f t="shared" si="6"/>
        <v>0</v>
      </c>
      <c r="N85" s="32">
        <f t="shared" si="8"/>
        <v>0</v>
      </c>
      <c r="O85" s="33">
        <f t="shared" si="14"/>
        <v>0</v>
      </c>
      <c r="P85">
        <f>IF(AND(O85=0,SUM(O$35:O84)=0),K85,0)</f>
        <v>0</v>
      </c>
      <c r="Q85">
        <f t="shared" si="7"/>
        <v>5.5865921787709499E-3</v>
      </c>
    </row>
    <row r="86" spans="1:17" x14ac:dyDescent="0.25">
      <c r="A86" s="39">
        <v>52</v>
      </c>
      <c r="B86" s="40">
        <f t="shared" si="5"/>
        <v>0</v>
      </c>
      <c r="C86" s="40">
        <f t="shared" si="15"/>
        <v>0</v>
      </c>
      <c r="D86" s="40">
        <f t="shared" si="15"/>
        <v>0</v>
      </c>
      <c r="E86" s="40">
        <f t="shared" si="15"/>
        <v>0</v>
      </c>
      <c r="F86" s="40">
        <f t="shared" si="15"/>
        <v>0</v>
      </c>
      <c r="G86" s="40">
        <f t="shared" si="15"/>
        <v>0</v>
      </c>
      <c r="H86" s="40">
        <f t="shared" si="15"/>
        <v>0</v>
      </c>
      <c r="I86" s="40">
        <f t="shared" si="15"/>
        <v>0</v>
      </c>
      <c r="J86" s="39">
        <f t="shared" si="2"/>
        <v>0</v>
      </c>
      <c r="K86" s="41">
        <f t="shared" si="13"/>
        <v>0</v>
      </c>
      <c r="M86" s="34">
        <f t="shared" si="6"/>
        <v>0</v>
      </c>
      <c r="N86" s="32">
        <f t="shared" si="8"/>
        <v>0</v>
      </c>
      <c r="O86" s="33">
        <f t="shared" si="14"/>
        <v>0</v>
      </c>
      <c r="P86">
        <f>IF(AND(O86=0,SUM(O$35:O85)=0),K86,0)</f>
        <v>0</v>
      </c>
      <c r="Q86">
        <f t="shared" si="7"/>
        <v>0</v>
      </c>
    </row>
    <row r="87" spans="1:17" x14ac:dyDescent="0.25">
      <c r="A87" s="39">
        <v>53</v>
      </c>
      <c r="B87" s="40">
        <f t="shared" si="5"/>
        <v>0</v>
      </c>
      <c r="C87" s="40">
        <f t="shared" si="15"/>
        <v>0</v>
      </c>
      <c r="D87" s="40">
        <f t="shared" si="15"/>
        <v>0</v>
      </c>
      <c r="E87" s="40">
        <f t="shared" si="15"/>
        <v>0</v>
      </c>
      <c r="F87" s="40">
        <f t="shared" si="15"/>
        <v>0</v>
      </c>
      <c r="G87" s="40">
        <f t="shared" si="15"/>
        <v>0</v>
      </c>
      <c r="H87" s="40">
        <f t="shared" si="15"/>
        <v>0</v>
      </c>
      <c r="I87" s="40">
        <f t="shared" si="15"/>
        <v>0</v>
      </c>
      <c r="J87" s="39">
        <f t="shared" si="2"/>
        <v>0</v>
      </c>
      <c r="K87" s="41">
        <f t="shared" si="13"/>
        <v>0</v>
      </c>
      <c r="M87" s="34">
        <f t="shared" si="6"/>
        <v>0</v>
      </c>
      <c r="N87" s="32">
        <f t="shared" si="8"/>
        <v>0</v>
      </c>
      <c r="O87" s="33">
        <f t="shared" si="14"/>
        <v>0</v>
      </c>
      <c r="P87">
        <f>IF(AND(O87=0,SUM(O$35:O86)=0),K87,0)</f>
        <v>0</v>
      </c>
      <c r="Q87">
        <f t="shared" si="7"/>
        <v>0</v>
      </c>
    </row>
    <row r="88" spans="1:17" x14ac:dyDescent="0.25">
      <c r="A88" s="39">
        <v>54</v>
      </c>
      <c r="B88" s="40">
        <f t="shared" si="5"/>
        <v>0</v>
      </c>
      <c r="C88" s="40">
        <f t="shared" si="15"/>
        <v>0</v>
      </c>
      <c r="D88" s="40">
        <f t="shared" si="15"/>
        <v>0</v>
      </c>
      <c r="E88" s="40">
        <f t="shared" si="15"/>
        <v>0</v>
      </c>
      <c r="F88" s="40">
        <f t="shared" si="15"/>
        <v>0</v>
      </c>
      <c r="G88" s="40">
        <f t="shared" si="15"/>
        <v>0</v>
      </c>
      <c r="H88" s="40">
        <f t="shared" si="15"/>
        <v>0</v>
      </c>
      <c r="I88" s="40">
        <f t="shared" si="15"/>
        <v>0</v>
      </c>
      <c r="J88" s="39">
        <f t="shared" si="2"/>
        <v>0</v>
      </c>
      <c r="K88" s="41">
        <f t="shared" si="13"/>
        <v>0</v>
      </c>
      <c r="M88" s="34">
        <f t="shared" si="6"/>
        <v>0</v>
      </c>
      <c r="N88" s="32">
        <f t="shared" si="8"/>
        <v>0</v>
      </c>
      <c r="O88" s="33">
        <f t="shared" si="14"/>
        <v>0</v>
      </c>
      <c r="P88">
        <f>IF(AND(O88=0,SUM(O$35:O87)=0),K88,0)</f>
        <v>0</v>
      </c>
      <c r="Q88">
        <f t="shared" si="7"/>
        <v>0</v>
      </c>
    </row>
    <row r="89" spans="1:17" x14ac:dyDescent="0.25">
      <c r="A89" s="39">
        <v>55</v>
      </c>
      <c r="B89" s="40">
        <f t="shared" si="5"/>
        <v>0</v>
      </c>
      <c r="C89" s="40">
        <f t="shared" si="15"/>
        <v>0</v>
      </c>
      <c r="D89" s="40">
        <f t="shared" si="15"/>
        <v>0</v>
      </c>
      <c r="E89" s="40">
        <f t="shared" si="15"/>
        <v>0</v>
      </c>
      <c r="F89" s="40">
        <f t="shared" si="15"/>
        <v>0</v>
      </c>
      <c r="G89" s="40">
        <f t="shared" si="15"/>
        <v>0</v>
      </c>
      <c r="H89" s="40">
        <f t="shared" si="15"/>
        <v>0</v>
      </c>
      <c r="I89" s="40">
        <f t="shared" si="15"/>
        <v>0</v>
      </c>
      <c r="J89" s="39">
        <f t="shared" si="2"/>
        <v>0</v>
      </c>
      <c r="K89" s="41">
        <f t="shared" si="13"/>
        <v>0</v>
      </c>
      <c r="M89" s="34">
        <f t="shared" si="6"/>
        <v>0</v>
      </c>
      <c r="N89" s="32">
        <f t="shared" si="8"/>
        <v>0</v>
      </c>
      <c r="O89" s="33">
        <f t="shared" si="14"/>
        <v>0</v>
      </c>
      <c r="P89">
        <f>IF(AND(O89=0,SUM(O$35:O88)=0),K89,0)</f>
        <v>0</v>
      </c>
      <c r="Q89">
        <f t="shared" si="7"/>
        <v>0</v>
      </c>
    </row>
    <row r="90" spans="1:17" x14ac:dyDescent="0.25">
      <c r="A90" s="39">
        <v>56</v>
      </c>
      <c r="B90" s="40">
        <f t="shared" si="5"/>
        <v>0</v>
      </c>
      <c r="C90" s="40">
        <f t="shared" si="15"/>
        <v>0</v>
      </c>
      <c r="D90" s="40">
        <f t="shared" si="15"/>
        <v>0</v>
      </c>
      <c r="E90" s="40">
        <f t="shared" si="15"/>
        <v>0</v>
      </c>
      <c r="F90" s="40">
        <f t="shared" si="15"/>
        <v>0</v>
      </c>
      <c r="G90" s="40">
        <f t="shared" si="15"/>
        <v>0</v>
      </c>
      <c r="H90" s="40">
        <f t="shared" si="15"/>
        <v>0</v>
      </c>
      <c r="I90" s="40">
        <f t="shared" si="15"/>
        <v>0</v>
      </c>
      <c r="J90" s="39">
        <f t="shared" si="2"/>
        <v>0</v>
      </c>
      <c r="K90" s="41">
        <f t="shared" si="13"/>
        <v>0</v>
      </c>
      <c r="M90" s="34">
        <f t="shared" si="6"/>
        <v>0</v>
      </c>
      <c r="N90" s="32">
        <f t="shared" si="8"/>
        <v>0</v>
      </c>
      <c r="O90" s="33">
        <f t="shared" si="14"/>
        <v>0</v>
      </c>
      <c r="P90">
        <f>IF(AND(O90=0,SUM(O$35:O89)=0),K90,0)</f>
        <v>0</v>
      </c>
      <c r="Q90">
        <f t="shared" si="7"/>
        <v>0</v>
      </c>
    </row>
    <row r="91" spans="1:17" x14ac:dyDescent="0.25">
      <c r="A91" s="39">
        <v>57</v>
      </c>
      <c r="B91" s="40">
        <f t="shared" si="5"/>
        <v>0</v>
      </c>
      <c r="C91" s="40">
        <f t="shared" si="15"/>
        <v>0</v>
      </c>
      <c r="D91" s="40">
        <f t="shared" si="15"/>
        <v>0</v>
      </c>
      <c r="E91" s="40">
        <f t="shared" si="15"/>
        <v>0</v>
      </c>
      <c r="F91" s="40">
        <f t="shared" si="15"/>
        <v>0</v>
      </c>
      <c r="G91" s="40">
        <f t="shared" si="15"/>
        <v>0</v>
      </c>
      <c r="H91" s="40">
        <f t="shared" si="15"/>
        <v>0</v>
      </c>
      <c r="I91" s="40">
        <f t="shared" si="15"/>
        <v>0</v>
      </c>
      <c r="J91" s="39">
        <f t="shared" si="2"/>
        <v>0</v>
      </c>
      <c r="K91" s="41">
        <f t="shared" si="13"/>
        <v>0</v>
      </c>
      <c r="M91" s="34">
        <f t="shared" si="6"/>
        <v>0</v>
      </c>
      <c r="N91" s="32">
        <f t="shared" si="8"/>
        <v>0</v>
      </c>
      <c r="O91" s="33">
        <f t="shared" si="14"/>
        <v>0</v>
      </c>
      <c r="P91">
        <f>IF(AND(O91=0,SUM(O$35:O90)=0),K91,0)</f>
        <v>0</v>
      </c>
      <c r="Q91">
        <f t="shared" si="7"/>
        <v>0</v>
      </c>
    </row>
    <row r="92" spans="1:17" x14ac:dyDescent="0.25">
      <c r="A92" s="39">
        <v>58</v>
      </c>
      <c r="B92" s="40">
        <f t="shared" si="5"/>
        <v>0</v>
      </c>
      <c r="C92" s="40">
        <f t="shared" si="15"/>
        <v>0</v>
      </c>
      <c r="D92" s="40">
        <f t="shared" si="15"/>
        <v>0</v>
      </c>
      <c r="E92" s="40">
        <f t="shared" si="15"/>
        <v>0</v>
      </c>
      <c r="F92" s="40">
        <f t="shared" si="15"/>
        <v>0</v>
      </c>
      <c r="G92" s="40">
        <f t="shared" si="15"/>
        <v>0</v>
      </c>
      <c r="H92" s="40">
        <f t="shared" si="15"/>
        <v>0</v>
      </c>
      <c r="I92" s="40">
        <f t="shared" si="15"/>
        <v>0</v>
      </c>
      <c r="J92" s="39">
        <f t="shared" si="2"/>
        <v>0</v>
      </c>
      <c r="K92" s="41">
        <f t="shared" si="13"/>
        <v>0</v>
      </c>
      <c r="M92" s="34">
        <f t="shared" si="6"/>
        <v>0</v>
      </c>
      <c r="N92" s="32">
        <f t="shared" si="8"/>
        <v>0</v>
      </c>
      <c r="O92" s="33">
        <f t="shared" si="14"/>
        <v>0</v>
      </c>
      <c r="P92">
        <f>IF(AND(O92=0,SUM(O$35:O91)=0),K92,0)</f>
        <v>0</v>
      </c>
      <c r="Q92">
        <f t="shared" si="7"/>
        <v>0</v>
      </c>
    </row>
    <row r="93" spans="1:17" x14ac:dyDescent="0.25">
      <c r="A93" s="39">
        <v>59</v>
      </c>
      <c r="B93" s="40">
        <f t="shared" si="5"/>
        <v>0</v>
      </c>
      <c r="C93" s="40">
        <f t="shared" si="15"/>
        <v>0</v>
      </c>
      <c r="D93" s="40">
        <f t="shared" si="15"/>
        <v>0</v>
      </c>
      <c r="E93" s="40">
        <f t="shared" si="15"/>
        <v>0</v>
      </c>
      <c r="F93" s="40">
        <f t="shared" si="15"/>
        <v>0</v>
      </c>
      <c r="G93" s="40">
        <f t="shared" si="15"/>
        <v>0</v>
      </c>
      <c r="H93" s="40">
        <f t="shared" si="15"/>
        <v>0</v>
      </c>
      <c r="I93" s="40">
        <f t="shared" si="15"/>
        <v>0</v>
      </c>
      <c r="J93" s="39">
        <f t="shared" si="2"/>
        <v>0</v>
      </c>
      <c r="K93" s="41">
        <f t="shared" si="13"/>
        <v>0</v>
      </c>
      <c r="M93" s="34">
        <f t="shared" si="6"/>
        <v>0</v>
      </c>
      <c r="N93" s="32">
        <f t="shared" si="8"/>
        <v>0</v>
      </c>
      <c r="O93" s="33">
        <f t="shared" si="14"/>
        <v>0</v>
      </c>
      <c r="P93">
        <f>IF(AND(O93=0,SUM(O$35:O92)=0),K93,0)</f>
        <v>0</v>
      </c>
      <c r="Q93">
        <f t="shared" si="7"/>
        <v>0</v>
      </c>
    </row>
    <row r="94" spans="1:17" x14ac:dyDescent="0.25">
      <c r="A94" s="39">
        <v>60</v>
      </c>
      <c r="B94" s="40">
        <f t="shared" si="5"/>
        <v>0</v>
      </c>
      <c r="C94" s="40">
        <f t="shared" si="15"/>
        <v>0</v>
      </c>
      <c r="D94" s="40">
        <f t="shared" si="15"/>
        <v>0</v>
      </c>
      <c r="E94" s="40">
        <f t="shared" si="15"/>
        <v>0</v>
      </c>
      <c r="F94" s="40">
        <f t="shared" si="15"/>
        <v>0</v>
      </c>
      <c r="G94" s="40">
        <f t="shared" si="15"/>
        <v>0</v>
      </c>
      <c r="H94" s="40">
        <f t="shared" si="15"/>
        <v>0</v>
      </c>
      <c r="I94" s="40">
        <f t="shared" si="15"/>
        <v>0</v>
      </c>
      <c r="J94" s="39">
        <f t="shared" si="2"/>
        <v>0</v>
      </c>
      <c r="K94" s="41">
        <f t="shared" si="13"/>
        <v>0</v>
      </c>
      <c r="M94" s="34">
        <f t="shared" ref="M94:M134" si="16">IF(ROUND(N$31,0)=A94,ROUND(N$31,0),IF(ROUND(O$31,0)=A94,ROUND(O$31,0),0))</f>
        <v>0</v>
      </c>
      <c r="N94" s="32">
        <f t="shared" ref="N94:N134" si="17">IF(AND(B$33&lt;30,M94&gt;0),0.1,IF(OR(M94&gt;0,N93&gt;0),MAX($K$35:$K$95),0)*IF(AND(ROUND(O$31,0)&lt;A94,N93&gt;0),0,1))</f>
        <v>0</v>
      </c>
      <c r="O94" s="33">
        <f t="shared" ref="O94:O134" si="18">IF(N94=0,0,K94)</f>
        <v>0</v>
      </c>
      <c r="P94">
        <f>IF(AND(O94=0,SUM(O$35:O93)=0),K94,0)</f>
        <v>0</v>
      </c>
      <c r="Q94">
        <f t="shared" si="7"/>
        <v>0</v>
      </c>
    </row>
    <row r="95" spans="1:17" x14ac:dyDescent="0.25">
      <c r="A95" s="39">
        <v>61</v>
      </c>
      <c r="B95" s="40">
        <f t="shared" si="5"/>
        <v>0</v>
      </c>
      <c r="C95" s="40">
        <f t="shared" si="15"/>
        <v>1</v>
      </c>
      <c r="D95" s="40">
        <f t="shared" si="15"/>
        <v>0</v>
      </c>
      <c r="E95" s="40">
        <f t="shared" si="15"/>
        <v>0</v>
      </c>
      <c r="F95" s="40">
        <f t="shared" si="15"/>
        <v>0</v>
      </c>
      <c r="G95" s="40">
        <f t="shared" si="15"/>
        <v>0</v>
      </c>
      <c r="H95" s="40">
        <f t="shared" si="15"/>
        <v>0</v>
      </c>
      <c r="I95" s="40">
        <f t="shared" si="15"/>
        <v>0</v>
      </c>
      <c r="J95" s="39">
        <f t="shared" si="2"/>
        <v>1</v>
      </c>
      <c r="K95" s="41">
        <f t="shared" si="13"/>
        <v>5.5865921787709499E-3</v>
      </c>
      <c r="M95" s="34">
        <f t="shared" si="16"/>
        <v>0</v>
      </c>
      <c r="N95" s="32">
        <f t="shared" si="17"/>
        <v>0</v>
      </c>
      <c r="O95" s="33">
        <f t="shared" si="18"/>
        <v>0</v>
      </c>
      <c r="P95">
        <f>IF(AND(O95=0,SUM(O$35:O94)=0),K95,0)</f>
        <v>0</v>
      </c>
      <c r="Q95">
        <f t="shared" si="7"/>
        <v>5.5865921787709499E-3</v>
      </c>
    </row>
    <row r="96" spans="1:17" x14ac:dyDescent="0.25">
      <c r="A96" s="39">
        <v>62</v>
      </c>
      <c r="B96" s="40">
        <f t="shared" si="5"/>
        <v>0</v>
      </c>
      <c r="C96" s="40">
        <f t="shared" si="15"/>
        <v>0</v>
      </c>
      <c r="D96" s="40">
        <f t="shared" si="15"/>
        <v>0</v>
      </c>
      <c r="E96" s="40">
        <f t="shared" si="15"/>
        <v>0</v>
      </c>
      <c r="F96" s="40">
        <f t="shared" si="15"/>
        <v>0</v>
      </c>
      <c r="G96" s="40">
        <f t="shared" si="15"/>
        <v>0</v>
      </c>
      <c r="H96" s="40">
        <f t="shared" si="15"/>
        <v>0</v>
      </c>
      <c r="I96" s="40">
        <f t="shared" si="15"/>
        <v>0</v>
      </c>
      <c r="J96" s="39">
        <f t="shared" ref="J96:J134" si="19">SUM(B96:I96)</f>
        <v>0</v>
      </c>
      <c r="K96" s="41">
        <f t="shared" ref="K96:K134" si="20">IF(A$32&lt;29,0,J96/J$135)</f>
        <v>0</v>
      </c>
      <c r="M96" s="34">
        <f t="shared" si="16"/>
        <v>0</v>
      </c>
      <c r="N96" s="32">
        <f t="shared" si="17"/>
        <v>0</v>
      </c>
      <c r="O96" s="33">
        <f t="shared" si="18"/>
        <v>0</v>
      </c>
      <c r="P96">
        <f>IF(AND(O96=0,SUM(O$35:O95)=0),K96,0)</f>
        <v>0</v>
      </c>
      <c r="Q96">
        <f t="shared" si="7"/>
        <v>0</v>
      </c>
    </row>
    <row r="97" spans="1:17" x14ac:dyDescent="0.25">
      <c r="A97" s="39">
        <v>63</v>
      </c>
      <c r="B97" s="40">
        <f t="shared" ref="B97:I130" si="21">COUNTIF(B$3:B$32,$A97)</f>
        <v>0</v>
      </c>
      <c r="C97" s="40">
        <f t="shared" si="15"/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39">
        <f t="shared" si="19"/>
        <v>0</v>
      </c>
      <c r="K97" s="41">
        <f t="shared" si="20"/>
        <v>0</v>
      </c>
      <c r="M97" s="34">
        <f t="shared" si="16"/>
        <v>0</v>
      </c>
      <c r="N97" s="32">
        <f t="shared" si="17"/>
        <v>0</v>
      </c>
      <c r="O97" s="33">
        <f t="shared" si="18"/>
        <v>0</v>
      </c>
      <c r="P97">
        <f>IF(AND(O97=0,SUM(O$35:O96)=0),K97,0)</f>
        <v>0</v>
      </c>
      <c r="Q97">
        <f t="shared" si="7"/>
        <v>0</v>
      </c>
    </row>
    <row r="98" spans="1:17" x14ac:dyDescent="0.25">
      <c r="A98" s="39">
        <v>64</v>
      </c>
      <c r="B98" s="40">
        <f t="shared" si="21"/>
        <v>0</v>
      </c>
      <c r="C98" s="40">
        <f t="shared" si="15"/>
        <v>0</v>
      </c>
      <c r="D98" s="40">
        <f t="shared" si="15"/>
        <v>0</v>
      </c>
      <c r="E98" s="40">
        <f t="shared" si="15"/>
        <v>0</v>
      </c>
      <c r="F98" s="40">
        <f t="shared" si="15"/>
        <v>0</v>
      </c>
      <c r="G98" s="40">
        <f t="shared" si="15"/>
        <v>0</v>
      </c>
      <c r="H98" s="40">
        <f t="shared" si="15"/>
        <v>0</v>
      </c>
      <c r="I98" s="40">
        <f t="shared" si="15"/>
        <v>0</v>
      </c>
      <c r="J98" s="39">
        <f t="shared" si="19"/>
        <v>0</v>
      </c>
      <c r="K98" s="41">
        <f t="shared" si="20"/>
        <v>0</v>
      </c>
      <c r="M98" s="34">
        <f t="shared" si="16"/>
        <v>0</v>
      </c>
      <c r="N98" s="32">
        <f t="shared" si="17"/>
        <v>0</v>
      </c>
      <c r="O98" s="33">
        <f t="shared" si="18"/>
        <v>0</v>
      </c>
      <c r="P98">
        <f>IF(AND(O98=0,SUM(O$35:O97)=0),K98,0)</f>
        <v>0</v>
      </c>
      <c r="Q98">
        <f t="shared" si="7"/>
        <v>0</v>
      </c>
    </row>
    <row r="99" spans="1:17" x14ac:dyDescent="0.25">
      <c r="A99" s="39">
        <v>65</v>
      </c>
      <c r="B99" s="40">
        <f t="shared" si="21"/>
        <v>0</v>
      </c>
      <c r="C99" s="40">
        <f t="shared" si="21"/>
        <v>0</v>
      </c>
      <c r="D99" s="40">
        <f t="shared" si="21"/>
        <v>0</v>
      </c>
      <c r="E99" s="40">
        <f t="shared" si="21"/>
        <v>0</v>
      </c>
      <c r="F99" s="40">
        <f t="shared" si="21"/>
        <v>0</v>
      </c>
      <c r="G99" s="40">
        <f t="shared" si="21"/>
        <v>0</v>
      </c>
      <c r="H99" s="40">
        <f t="shared" si="21"/>
        <v>0</v>
      </c>
      <c r="I99" s="40">
        <f t="shared" si="21"/>
        <v>0</v>
      </c>
      <c r="J99" s="39">
        <f t="shared" si="19"/>
        <v>0</v>
      </c>
      <c r="K99" s="41">
        <f t="shared" si="20"/>
        <v>0</v>
      </c>
      <c r="M99" s="34">
        <f t="shared" si="16"/>
        <v>0</v>
      </c>
      <c r="N99" s="32">
        <f t="shared" si="17"/>
        <v>0</v>
      </c>
      <c r="O99" s="33">
        <f t="shared" si="18"/>
        <v>0</v>
      </c>
      <c r="P99">
        <f>IF(AND(O99=0,SUM(O$35:O98)=0),K99,0)</f>
        <v>0</v>
      </c>
      <c r="Q99">
        <f t="shared" si="7"/>
        <v>0</v>
      </c>
    </row>
    <row r="100" spans="1:17" x14ac:dyDescent="0.25">
      <c r="A100" s="39">
        <v>66</v>
      </c>
      <c r="B100" s="40">
        <f t="shared" si="21"/>
        <v>0</v>
      </c>
      <c r="C100" s="40">
        <f t="shared" si="21"/>
        <v>0</v>
      </c>
      <c r="D100" s="40">
        <f t="shared" si="21"/>
        <v>0</v>
      </c>
      <c r="E100" s="40">
        <f t="shared" si="21"/>
        <v>0</v>
      </c>
      <c r="F100" s="40">
        <f t="shared" si="21"/>
        <v>0</v>
      </c>
      <c r="G100" s="40">
        <f t="shared" si="21"/>
        <v>0</v>
      </c>
      <c r="H100" s="40">
        <f t="shared" si="21"/>
        <v>0</v>
      </c>
      <c r="I100" s="40">
        <f t="shared" si="21"/>
        <v>0</v>
      </c>
      <c r="J100" s="39">
        <f t="shared" si="19"/>
        <v>0</v>
      </c>
      <c r="K100" s="41">
        <f t="shared" si="20"/>
        <v>0</v>
      </c>
      <c r="M100" s="34">
        <f t="shared" si="16"/>
        <v>0</v>
      </c>
      <c r="N100" s="32">
        <f t="shared" si="17"/>
        <v>0</v>
      </c>
      <c r="O100" s="33">
        <f t="shared" si="18"/>
        <v>0</v>
      </c>
      <c r="P100">
        <f>IF(AND(O100=0,SUM(O$35:O99)=0),K100,0)</f>
        <v>0</v>
      </c>
      <c r="Q100">
        <f t="shared" ref="Q100:Q134" si="22">IF(O100+P100=0,K100,0)</f>
        <v>0</v>
      </c>
    </row>
    <row r="101" spans="1:17" x14ac:dyDescent="0.25">
      <c r="A101" s="39">
        <v>67</v>
      </c>
      <c r="B101" s="40">
        <f t="shared" si="21"/>
        <v>0</v>
      </c>
      <c r="C101" s="40">
        <f t="shared" si="21"/>
        <v>0</v>
      </c>
      <c r="D101" s="40">
        <f t="shared" si="21"/>
        <v>0</v>
      </c>
      <c r="E101" s="40">
        <f t="shared" si="21"/>
        <v>0</v>
      </c>
      <c r="F101" s="40">
        <f t="shared" si="21"/>
        <v>0</v>
      </c>
      <c r="G101" s="40">
        <f t="shared" si="21"/>
        <v>0</v>
      </c>
      <c r="H101" s="40">
        <f t="shared" si="21"/>
        <v>0</v>
      </c>
      <c r="I101" s="40">
        <f t="shared" si="21"/>
        <v>0</v>
      </c>
      <c r="J101" s="39">
        <f t="shared" si="19"/>
        <v>0</v>
      </c>
      <c r="K101" s="41">
        <f t="shared" si="20"/>
        <v>0</v>
      </c>
      <c r="M101" s="34">
        <f t="shared" si="16"/>
        <v>0</v>
      </c>
      <c r="N101" s="32">
        <f t="shared" si="17"/>
        <v>0</v>
      </c>
      <c r="O101" s="33">
        <f t="shared" si="18"/>
        <v>0</v>
      </c>
      <c r="P101">
        <f>IF(AND(O101=0,SUM(O$35:O100)=0),K101,0)</f>
        <v>0</v>
      </c>
      <c r="Q101">
        <f t="shared" si="22"/>
        <v>0</v>
      </c>
    </row>
    <row r="102" spans="1:17" x14ac:dyDescent="0.25">
      <c r="A102" s="39">
        <v>68</v>
      </c>
      <c r="B102" s="40">
        <f t="shared" si="21"/>
        <v>0</v>
      </c>
      <c r="C102" s="40">
        <f t="shared" si="21"/>
        <v>0</v>
      </c>
      <c r="D102" s="40">
        <f t="shared" si="21"/>
        <v>0</v>
      </c>
      <c r="E102" s="40">
        <f t="shared" si="21"/>
        <v>0</v>
      </c>
      <c r="F102" s="40">
        <f t="shared" si="21"/>
        <v>0</v>
      </c>
      <c r="G102" s="40">
        <f t="shared" si="21"/>
        <v>0</v>
      </c>
      <c r="H102" s="40">
        <f t="shared" si="21"/>
        <v>0</v>
      </c>
      <c r="I102" s="40">
        <f t="shared" si="21"/>
        <v>0</v>
      </c>
      <c r="J102" s="39">
        <f t="shared" si="19"/>
        <v>0</v>
      </c>
      <c r="K102" s="41">
        <f t="shared" si="20"/>
        <v>0</v>
      </c>
      <c r="M102" s="34">
        <f t="shared" si="16"/>
        <v>0</v>
      </c>
      <c r="N102" s="32">
        <f t="shared" si="17"/>
        <v>0</v>
      </c>
      <c r="O102" s="33">
        <f t="shared" si="18"/>
        <v>0</v>
      </c>
      <c r="P102">
        <f>IF(AND(O102=0,SUM(O$35:O101)=0),K102,0)</f>
        <v>0</v>
      </c>
      <c r="Q102">
        <f t="shared" si="22"/>
        <v>0</v>
      </c>
    </row>
    <row r="103" spans="1:17" x14ac:dyDescent="0.25">
      <c r="A103" s="39">
        <v>69</v>
      </c>
      <c r="B103" s="40">
        <f t="shared" si="21"/>
        <v>0</v>
      </c>
      <c r="C103" s="40">
        <f t="shared" si="21"/>
        <v>0</v>
      </c>
      <c r="D103" s="40">
        <f t="shared" si="21"/>
        <v>0</v>
      </c>
      <c r="E103" s="40">
        <f t="shared" si="21"/>
        <v>0</v>
      </c>
      <c r="F103" s="40">
        <f t="shared" si="21"/>
        <v>0</v>
      </c>
      <c r="G103" s="40">
        <f t="shared" si="21"/>
        <v>0</v>
      </c>
      <c r="H103" s="40">
        <f t="shared" si="21"/>
        <v>0</v>
      </c>
      <c r="I103" s="40">
        <f t="shared" si="21"/>
        <v>0</v>
      </c>
      <c r="J103" s="39">
        <f t="shared" si="19"/>
        <v>0</v>
      </c>
      <c r="K103" s="41">
        <f t="shared" si="20"/>
        <v>0</v>
      </c>
      <c r="M103" s="34">
        <f t="shared" si="16"/>
        <v>0</v>
      </c>
      <c r="N103" s="32">
        <f t="shared" si="17"/>
        <v>0</v>
      </c>
      <c r="O103" s="33">
        <f t="shared" si="18"/>
        <v>0</v>
      </c>
      <c r="P103">
        <f>IF(AND(O103=0,SUM(O$35:O102)=0),K103,0)</f>
        <v>0</v>
      </c>
      <c r="Q103">
        <f t="shared" si="22"/>
        <v>0</v>
      </c>
    </row>
    <row r="104" spans="1:17" x14ac:dyDescent="0.25">
      <c r="A104" s="39">
        <v>70</v>
      </c>
      <c r="B104" s="40">
        <f t="shared" si="21"/>
        <v>0</v>
      </c>
      <c r="C104" s="40">
        <f t="shared" si="21"/>
        <v>0</v>
      </c>
      <c r="D104" s="40">
        <f t="shared" si="21"/>
        <v>0</v>
      </c>
      <c r="E104" s="40">
        <f t="shared" si="21"/>
        <v>0</v>
      </c>
      <c r="F104" s="40">
        <f t="shared" si="21"/>
        <v>0</v>
      </c>
      <c r="G104" s="40">
        <f t="shared" si="21"/>
        <v>0</v>
      </c>
      <c r="H104" s="40">
        <f t="shared" si="21"/>
        <v>0</v>
      </c>
      <c r="I104" s="40">
        <f t="shared" si="21"/>
        <v>0</v>
      </c>
      <c r="J104" s="39">
        <f t="shared" si="19"/>
        <v>0</v>
      </c>
      <c r="K104" s="41">
        <f t="shared" si="20"/>
        <v>0</v>
      </c>
      <c r="M104" s="34">
        <f t="shared" si="16"/>
        <v>0</v>
      </c>
      <c r="N104" s="32">
        <f t="shared" si="17"/>
        <v>0</v>
      </c>
      <c r="O104" s="33">
        <f t="shared" si="18"/>
        <v>0</v>
      </c>
      <c r="P104">
        <f>IF(AND(O104=0,SUM(O$35:O103)=0),K104,0)</f>
        <v>0</v>
      </c>
      <c r="Q104">
        <f t="shared" si="22"/>
        <v>0</v>
      </c>
    </row>
    <row r="105" spans="1:17" x14ac:dyDescent="0.25">
      <c r="A105" s="39">
        <v>71</v>
      </c>
      <c r="B105" s="40">
        <f t="shared" si="21"/>
        <v>0</v>
      </c>
      <c r="C105" s="40">
        <f t="shared" si="21"/>
        <v>0</v>
      </c>
      <c r="D105" s="40">
        <f t="shared" si="21"/>
        <v>0</v>
      </c>
      <c r="E105" s="40">
        <f t="shared" si="21"/>
        <v>0</v>
      </c>
      <c r="F105" s="40">
        <f t="shared" si="21"/>
        <v>0</v>
      </c>
      <c r="G105" s="40">
        <f t="shared" si="21"/>
        <v>0</v>
      </c>
      <c r="H105" s="40">
        <f t="shared" si="21"/>
        <v>0</v>
      </c>
      <c r="I105" s="40">
        <f t="shared" si="21"/>
        <v>0</v>
      </c>
      <c r="J105" s="39">
        <f t="shared" si="19"/>
        <v>0</v>
      </c>
      <c r="K105" s="41">
        <f t="shared" si="20"/>
        <v>0</v>
      </c>
      <c r="M105" s="34">
        <f t="shared" si="16"/>
        <v>0</v>
      </c>
      <c r="N105" s="32">
        <f t="shared" si="17"/>
        <v>0</v>
      </c>
      <c r="O105" s="33">
        <f t="shared" si="18"/>
        <v>0</v>
      </c>
      <c r="P105">
        <f>IF(AND(O105=0,SUM(O$35:O104)=0),K105,0)</f>
        <v>0</v>
      </c>
      <c r="Q105">
        <f t="shared" si="22"/>
        <v>0</v>
      </c>
    </row>
    <row r="106" spans="1:17" x14ac:dyDescent="0.25">
      <c r="A106" s="39">
        <v>72</v>
      </c>
      <c r="B106" s="40">
        <f t="shared" si="21"/>
        <v>0</v>
      </c>
      <c r="C106" s="40">
        <f t="shared" si="21"/>
        <v>0</v>
      </c>
      <c r="D106" s="40">
        <f t="shared" si="21"/>
        <v>0</v>
      </c>
      <c r="E106" s="40">
        <f t="shared" si="21"/>
        <v>0</v>
      </c>
      <c r="F106" s="40">
        <f t="shared" si="21"/>
        <v>0</v>
      </c>
      <c r="G106" s="40">
        <f t="shared" si="21"/>
        <v>0</v>
      </c>
      <c r="H106" s="40">
        <f t="shared" si="21"/>
        <v>0</v>
      </c>
      <c r="I106" s="40">
        <f t="shared" si="21"/>
        <v>0</v>
      </c>
      <c r="J106" s="39">
        <f t="shared" si="19"/>
        <v>0</v>
      </c>
      <c r="K106" s="41">
        <f t="shared" si="20"/>
        <v>0</v>
      </c>
      <c r="M106" s="34">
        <f t="shared" si="16"/>
        <v>0</v>
      </c>
      <c r="N106" s="32">
        <f t="shared" si="17"/>
        <v>0</v>
      </c>
      <c r="O106" s="33">
        <f t="shared" si="18"/>
        <v>0</v>
      </c>
      <c r="P106">
        <f>IF(AND(O106=0,SUM(O$35:O105)=0),K106,0)</f>
        <v>0</v>
      </c>
      <c r="Q106">
        <f t="shared" si="22"/>
        <v>0</v>
      </c>
    </row>
    <row r="107" spans="1:17" x14ac:dyDescent="0.25">
      <c r="A107" s="39">
        <v>73</v>
      </c>
      <c r="B107" s="40">
        <f t="shared" si="21"/>
        <v>0</v>
      </c>
      <c r="C107" s="40">
        <f t="shared" si="21"/>
        <v>0</v>
      </c>
      <c r="D107" s="40">
        <f t="shared" si="21"/>
        <v>0</v>
      </c>
      <c r="E107" s="40">
        <f t="shared" si="21"/>
        <v>0</v>
      </c>
      <c r="F107" s="40">
        <f t="shared" si="21"/>
        <v>0</v>
      </c>
      <c r="G107" s="40">
        <f t="shared" si="21"/>
        <v>0</v>
      </c>
      <c r="H107" s="40">
        <f t="shared" si="21"/>
        <v>0</v>
      </c>
      <c r="I107" s="40">
        <f t="shared" si="21"/>
        <v>0</v>
      </c>
      <c r="J107" s="39">
        <f t="shared" si="19"/>
        <v>0</v>
      </c>
      <c r="K107" s="41">
        <f t="shared" si="20"/>
        <v>0</v>
      </c>
      <c r="M107" s="34">
        <f t="shared" si="16"/>
        <v>0</v>
      </c>
      <c r="N107" s="32">
        <f t="shared" si="17"/>
        <v>0</v>
      </c>
      <c r="O107" s="33">
        <f t="shared" si="18"/>
        <v>0</v>
      </c>
      <c r="P107">
        <f>IF(AND(O107=0,SUM(O$35:O106)=0),K107,0)</f>
        <v>0</v>
      </c>
      <c r="Q107">
        <f t="shared" si="22"/>
        <v>0</v>
      </c>
    </row>
    <row r="108" spans="1:17" x14ac:dyDescent="0.25">
      <c r="A108" s="39">
        <v>74</v>
      </c>
      <c r="B108" s="40">
        <f t="shared" si="21"/>
        <v>0</v>
      </c>
      <c r="C108" s="40">
        <f t="shared" si="21"/>
        <v>0</v>
      </c>
      <c r="D108" s="40">
        <f t="shared" si="21"/>
        <v>0</v>
      </c>
      <c r="E108" s="40">
        <f t="shared" si="21"/>
        <v>0</v>
      </c>
      <c r="F108" s="40">
        <f t="shared" si="21"/>
        <v>0</v>
      </c>
      <c r="G108" s="40">
        <f t="shared" si="21"/>
        <v>0</v>
      </c>
      <c r="H108" s="40">
        <f t="shared" si="21"/>
        <v>0</v>
      </c>
      <c r="I108" s="40">
        <f t="shared" si="21"/>
        <v>0</v>
      </c>
      <c r="J108" s="39">
        <f t="shared" si="19"/>
        <v>0</v>
      </c>
      <c r="K108" s="41">
        <f t="shared" si="20"/>
        <v>0</v>
      </c>
      <c r="M108" s="34">
        <f t="shared" si="16"/>
        <v>0</v>
      </c>
      <c r="N108" s="32">
        <f t="shared" si="17"/>
        <v>0</v>
      </c>
      <c r="O108" s="33">
        <f t="shared" si="18"/>
        <v>0</v>
      </c>
      <c r="P108">
        <f>IF(AND(O108=0,SUM(O$35:O107)=0),K108,0)</f>
        <v>0</v>
      </c>
      <c r="Q108">
        <f t="shared" si="22"/>
        <v>0</v>
      </c>
    </row>
    <row r="109" spans="1:17" x14ac:dyDescent="0.25">
      <c r="A109" s="39">
        <v>75</v>
      </c>
      <c r="B109" s="40">
        <f t="shared" si="21"/>
        <v>0</v>
      </c>
      <c r="C109" s="40">
        <f t="shared" si="21"/>
        <v>0</v>
      </c>
      <c r="D109" s="40">
        <f t="shared" si="21"/>
        <v>0</v>
      </c>
      <c r="E109" s="40">
        <f t="shared" si="21"/>
        <v>0</v>
      </c>
      <c r="F109" s="40">
        <f t="shared" si="21"/>
        <v>0</v>
      </c>
      <c r="G109" s="40">
        <f t="shared" si="21"/>
        <v>0</v>
      </c>
      <c r="H109" s="40">
        <f t="shared" si="21"/>
        <v>0</v>
      </c>
      <c r="I109" s="40">
        <f t="shared" si="21"/>
        <v>0</v>
      </c>
      <c r="J109" s="39">
        <f t="shared" si="19"/>
        <v>0</v>
      </c>
      <c r="K109" s="41">
        <f t="shared" si="20"/>
        <v>0</v>
      </c>
      <c r="M109" s="34">
        <f t="shared" si="16"/>
        <v>0</v>
      </c>
      <c r="N109" s="32">
        <f t="shared" si="17"/>
        <v>0</v>
      </c>
      <c r="O109" s="33">
        <f t="shared" si="18"/>
        <v>0</v>
      </c>
      <c r="P109">
        <f>IF(AND(O109=0,SUM(O$35:O108)=0),K109,0)</f>
        <v>0</v>
      </c>
      <c r="Q109">
        <f t="shared" si="22"/>
        <v>0</v>
      </c>
    </row>
    <row r="110" spans="1:17" x14ac:dyDescent="0.25">
      <c r="A110" s="39">
        <v>76</v>
      </c>
      <c r="B110" s="40">
        <f t="shared" si="21"/>
        <v>0</v>
      </c>
      <c r="C110" s="40">
        <f t="shared" si="21"/>
        <v>0</v>
      </c>
      <c r="D110" s="40">
        <f t="shared" si="21"/>
        <v>0</v>
      </c>
      <c r="E110" s="40">
        <f t="shared" si="21"/>
        <v>0</v>
      </c>
      <c r="F110" s="40">
        <f t="shared" si="21"/>
        <v>0</v>
      </c>
      <c r="G110" s="40">
        <f t="shared" si="21"/>
        <v>0</v>
      </c>
      <c r="H110" s="40">
        <f t="shared" si="21"/>
        <v>0</v>
      </c>
      <c r="I110" s="40">
        <f t="shared" si="21"/>
        <v>0</v>
      </c>
      <c r="J110" s="39">
        <f t="shared" si="19"/>
        <v>0</v>
      </c>
      <c r="K110" s="41">
        <f t="shared" si="20"/>
        <v>0</v>
      </c>
      <c r="M110" s="34">
        <f t="shared" si="16"/>
        <v>0</v>
      </c>
      <c r="N110" s="32">
        <f t="shared" si="17"/>
        <v>0</v>
      </c>
      <c r="O110" s="33">
        <f t="shared" si="18"/>
        <v>0</v>
      </c>
      <c r="P110">
        <f>IF(AND(O110=0,SUM(O$35:O109)=0),K110,0)</f>
        <v>0</v>
      </c>
      <c r="Q110">
        <f t="shared" si="22"/>
        <v>0</v>
      </c>
    </row>
    <row r="111" spans="1:17" x14ac:dyDescent="0.25">
      <c r="A111" s="39">
        <v>77</v>
      </c>
      <c r="B111" s="40">
        <f t="shared" si="21"/>
        <v>0</v>
      </c>
      <c r="C111" s="40">
        <f t="shared" si="21"/>
        <v>0</v>
      </c>
      <c r="D111" s="40">
        <f t="shared" si="21"/>
        <v>0</v>
      </c>
      <c r="E111" s="40">
        <f t="shared" si="21"/>
        <v>0</v>
      </c>
      <c r="F111" s="40">
        <f t="shared" si="21"/>
        <v>0</v>
      </c>
      <c r="G111" s="40">
        <f t="shared" si="21"/>
        <v>0</v>
      </c>
      <c r="H111" s="40">
        <f t="shared" si="21"/>
        <v>0</v>
      </c>
      <c r="I111" s="40">
        <f t="shared" si="21"/>
        <v>0</v>
      </c>
      <c r="J111" s="39">
        <f t="shared" si="19"/>
        <v>0</v>
      </c>
      <c r="K111" s="41">
        <f t="shared" si="20"/>
        <v>0</v>
      </c>
      <c r="M111" s="34">
        <f t="shared" si="16"/>
        <v>0</v>
      </c>
      <c r="N111" s="32">
        <f t="shared" si="17"/>
        <v>0</v>
      </c>
      <c r="O111" s="33">
        <f t="shared" si="18"/>
        <v>0</v>
      </c>
      <c r="P111">
        <f>IF(AND(O111=0,SUM(O$35:O110)=0),K111,0)</f>
        <v>0</v>
      </c>
      <c r="Q111">
        <f t="shared" si="22"/>
        <v>0</v>
      </c>
    </row>
    <row r="112" spans="1:17" x14ac:dyDescent="0.25">
      <c r="A112" s="39">
        <v>78</v>
      </c>
      <c r="B112" s="40">
        <f t="shared" si="21"/>
        <v>0</v>
      </c>
      <c r="C112" s="40">
        <f t="shared" si="21"/>
        <v>0</v>
      </c>
      <c r="D112" s="40">
        <f t="shared" si="21"/>
        <v>0</v>
      </c>
      <c r="E112" s="40">
        <f t="shared" si="21"/>
        <v>0</v>
      </c>
      <c r="F112" s="40">
        <f t="shared" si="21"/>
        <v>0</v>
      </c>
      <c r="G112" s="40">
        <f t="shared" si="21"/>
        <v>0</v>
      </c>
      <c r="H112" s="40">
        <f t="shared" si="21"/>
        <v>0</v>
      </c>
      <c r="I112" s="40">
        <f t="shared" si="21"/>
        <v>0</v>
      </c>
      <c r="J112" s="39">
        <f t="shared" si="19"/>
        <v>0</v>
      </c>
      <c r="K112" s="41">
        <f t="shared" si="20"/>
        <v>0</v>
      </c>
      <c r="M112" s="34">
        <f t="shared" si="16"/>
        <v>0</v>
      </c>
      <c r="N112" s="32">
        <f t="shared" si="17"/>
        <v>0</v>
      </c>
      <c r="O112" s="33">
        <f t="shared" si="18"/>
        <v>0</v>
      </c>
      <c r="P112">
        <f>IF(AND(O112=0,SUM(O$35:O111)=0),K112,0)</f>
        <v>0</v>
      </c>
      <c r="Q112">
        <f t="shared" si="22"/>
        <v>0</v>
      </c>
    </row>
    <row r="113" spans="1:17" x14ac:dyDescent="0.25">
      <c r="A113" s="39">
        <v>79</v>
      </c>
      <c r="B113" s="40">
        <f t="shared" si="21"/>
        <v>0</v>
      </c>
      <c r="C113" s="40">
        <f t="shared" si="21"/>
        <v>0</v>
      </c>
      <c r="D113" s="40">
        <f t="shared" si="21"/>
        <v>0</v>
      </c>
      <c r="E113" s="40">
        <f t="shared" si="21"/>
        <v>0</v>
      </c>
      <c r="F113" s="40">
        <f t="shared" si="21"/>
        <v>0</v>
      </c>
      <c r="G113" s="40">
        <f t="shared" si="21"/>
        <v>0</v>
      </c>
      <c r="H113" s="40">
        <f t="shared" si="21"/>
        <v>0</v>
      </c>
      <c r="I113" s="40">
        <f t="shared" si="21"/>
        <v>0</v>
      </c>
      <c r="J113" s="39">
        <f t="shared" si="19"/>
        <v>0</v>
      </c>
      <c r="K113" s="41">
        <f t="shared" si="20"/>
        <v>0</v>
      </c>
      <c r="M113" s="34">
        <f t="shared" si="16"/>
        <v>0</v>
      </c>
      <c r="N113" s="32">
        <f t="shared" si="17"/>
        <v>0</v>
      </c>
      <c r="O113" s="33">
        <f t="shared" si="18"/>
        <v>0</v>
      </c>
      <c r="P113">
        <f>IF(AND(O113=0,SUM(O$35:O112)=0),K113,0)</f>
        <v>0</v>
      </c>
      <c r="Q113">
        <f t="shared" si="22"/>
        <v>0</v>
      </c>
    </row>
    <row r="114" spans="1:17" x14ac:dyDescent="0.25">
      <c r="A114" s="39">
        <v>80</v>
      </c>
      <c r="B114" s="40">
        <f t="shared" si="21"/>
        <v>0</v>
      </c>
      <c r="C114" s="40">
        <f t="shared" si="21"/>
        <v>0</v>
      </c>
      <c r="D114" s="40">
        <f t="shared" si="21"/>
        <v>0</v>
      </c>
      <c r="E114" s="40">
        <f t="shared" si="21"/>
        <v>0</v>
      </c>
      <c r="F114" s="40">
        <f t="shared" si="21"/>
        <v>0</v>
      </c>
      <c r="G114" s="40">
        <f t="shared" si="21"/>
        <v>0</v>
      </c>
      <c r="H114" s="40">
        <f t="shared" si="21"/>
        <v>0</v>
      </c>
      <c r="I114" s="40">
        <f t="shared" si="21"/>
        <v>0</v>
      </c>
      <c r="J114" s="39">
        <f t="shared" si="19"/>
        <v>0</v>
      </c>
      <c r="K114" s="41">
        <f t="shared" si="20"/>
        <v>0</v>
      </c>
      <c r="M114" s="34">
        <f t="shared" si="16"/>
        <v>0</v>
      </c>
      <c r="N114" s="32">
        <f t="shared" si="17"/>
        <v>0</v>
      </c>
      <c r="O114" s="33">
        <f t="shared" si="18"/>
        <v>0</v>
      </c>
      <c r="P114">
        <f>IF(AND(O114=0,SUM(O$35:O113)=0),K114,0)</f>
        <v>0</v>
      </c>
      <c r="Q114">
        <f t="shared" si="22"/>
        <v>0</v>
      </c>
    </row>
    <row r="115" spans="1:17" x14ac:dyDescent="0.25">
      <c r="A115" s="39">
        <v>81</v>
      </c>
      <c r="B115" s="40">
        <f t="shared" si="21"/>
        <v>0</v>
      </c>
      <c r="C115" s="40">
        <f t="shared" si="21"/>
        <v>0</v>
      </c>
      <c r="D115" s="40">
        <f t="shared" si="21"/>
        <v>0</v>
      </c>
      <c r="E115" s="40">
        <f t="shared" si="21"/>
        <v>0</v>
      </c>
      <c r="F115" s="40">
        <f t="shared" si="21"/>
        <v>0</v>
      </c>
      <c r="G115" s="40">
        <f t="shared" si="21"/>
        <v>0</v>
      </c>
      <c r="H115" s="40">
        <f t="shared" si="21"/>
        <v>0</v>
      </c>
      <c r="I115" s="40">
        <f t="shared" si="21"/>
        <v>0</v>
      </c>
      <c r="J115" s="39">
        <f t="shared" si="19"/>
        <v>0</v>
      </c>
      <c r="K115" s="41">
        <f t="shared" si="20"/>
        <v>0</v>
      </c>
      <c r="M115" s="34">
        <f t="shared" si="16"/>
        <v>0</v>
      </c>
      <c r="N115" s="32">
        <f t="shared" si="17"/>
        <v>0</v>
      </c>
      <c r="O115" s="33">
        <f t="shared" si="18"/>
        <v>0</v>
      </c>
      <c r="P115">
        <f>IF(AND(O115=0,SUM(O$35:O114)=0),K115,0)</f>
        <v>0</v>
      </c>
      <c r="Q115">
        <f t="shared" si="22"/>
        <v>0</v>
      </c>
    </row>
    <row r="116" spans="1:17" x14ac:dyDescent="0.25">
      <c r="A116" s="39">
        <v>82</v>
      </c>
      <c r="B116" s="40">
        <f t="shared" si="21"/>
        <v>0</v>
      </c>
      <c r="C116" s="40">
        <f t="shared" si="21"/>
        <v>0</v>
      </c>
      <c r="D116" s="40">
        <f t="shared" si="21"/>
        <v>0</v>
      </c>
      <c r="E116" s="40">
        <f t="shared" si="21"/>
        <v>0</v>
      </c>
      <c r="F116" s="40">
        <f t="shared" si="21"/>
        <v>0</v>
      </c>
      <c r="G116" s="40">
        <f t="shared" si="21"/>
        <v>0</v>
      </c>
      <c r="H116" s="40">
        <f t="shared" si="21"/>
        <v>0</v>
      </c>
      <c r="I116" s="40">
        <f t="shared" si="21"/>
        <v>0</v>
      </c>
      <c r="J116" s="39">
        <f t="shared" si="19"/>
        <v>0</v>
      </c>
      <c r="K116" s="41">
        <f t="shared" si="20"/>
        <v>0</v>
      </c>
      <c r="M116" s="34">
        <f t="shared" si="16"/>
        <v>0</v>
      </c>
      <c r="N116" s="32">
        <f t="shared" si="17"/>
        <v>0</v>
      </c>
      <c r="O116" s="33">
        <f t="shared" si="18"/>
        <v>0</v>
      </c>
      <c r="P116">
        <f>IF(AND(O116=0,SUM(O$35:O115)=0),K116,0)</f>
        <v>0</v>
      </c>
      <c r="Q116">
        <f t="shared" si="22"/>
        <v>0</v>
      </c>
    </row>
    <row r="117" spans="1:17" x14ac:dyDescent="0.25">
      <c r="A117" s="39">
        <v>83</v>
      </c>
      <c r="B117" s="40">
        <f t="shared" si="21"/>
        <v>0</v>
      </c>
      <c r="C117" s="40">
        <f t="shared" si="21"/>
        <v>0</v>
      </c>
      <c r="D117" s="40">
        <f t="shared" si="21"/>
        <v>0</v>
      </c>
      <c r="E117" s="40">
        <f t="shared" si="21"/>
        <v>0</v>
      </c>
      <c r="F117" s="40">
        <f t="shared" si="21"/>
        <v>0</v>
      </c>
      <c r="G117" s="40">
        <f t="shared" si="21"/>
        <v>0</v>
      </c>
      <c r="H117" s="40">
        <f t="shared" si="21"/>
        <v>0</v>
      </c>
      <c r="I117" s="40">
        <f t="shared" si="21"/>
        <v>0</v>
      </c>
      <c r="J117" s="39">
        <f t="shared" si="19"/>
        <v>0</v>
      </c>
      <c r="K117" s="41">
        <f t="shared" si="20"/>
        <v>0</v>
      </c>
      <c r="M117" s="34">
        <f t="shared" si="16"/>
        <v>0</v>
      </c>
      <c r="N117" s="32">
        <f t="shared" si="17"/>
        <v>0</v>
      </c>
      <c r="O117" s="33">
        <f t="shared" si="18"/>
        <v>0</v>
      </c>
      <c r="P117">
        <f>IF(AND(O117=0,SUM(O$35:O116)=0),K117,0)</f>
        <v>0</v>
      </c>
      <c r="Q117">
        <f t="shared" si="22"/>
        <v>0</v>
      </c>
    </row>
    <row r="118" spans="1:17" x14ac:dyDescent="0.25">
      <c r="A118" s="39">
        <v>84</v>
      </c>
      <c r="B118" s="40">
        <f t="shared" si="21"/>
        <v>0</v>
      </c>
      <c r="C118" s="40">
        <f t="shared" si="21"/>
        <v>0</v>
      </c>
      <c r="D118" s="40">
        <f t="shared" si="21"/>
        <v>0</v>
      </c>
      <c r="E118" s="40">
        <f t="shared" si="21"/>
        <v>0</v>
      </c>
      <c r="F118" s="40">
        <f t="shared" si="21"/>
        <v>0</v>
      </c>
      <c r="G118" s="40">
        <f t="shared" si="21"/>
        <v>0</v>
      </c>
      <c r="H118" s="40">
        <f t="shared" si="21"/>
        <v>0</v>
      </c>
      <c r="I118" s="40">
        <f t="shared" si="21"/>
        <v>0</v>
      </c>
      <c r="J118" s="39">
        <f t="shared" si="19"/>
        <v>0</v>
      </c>
      <c r="K118" s="41">
        <f t="shared" si="20"/>
        <v>0</v>
      </c>
      <c r="M118" s="34">
        <f t="shared" si="16"/>
        <v>0</v>
      </c>
      <c r="N118" s="32">
        <f t="shared" si="17"/>
        <v>0</v>
      </c>
      <c r="O118" s="33">
        <f t="shared" si="18"/>
        <v>0</v>
      </c>
      <c r="P118">
        <f>IF(AND(O118=0,SUM(O$35:O117)=0),K118,0)</f>
        <v>0</v>
      </c>
      <c r="Q118">
        <f t="shared" si="22"/>
        <v>0</v>
      </c>
    </row>
    <row r="119" spans="1:17" x14ac:dyDescent="0.25">
      <c r="A119" s="39">
        <v>85</v>
      </c>
      <c r="B119" s="40">
        <f t="shared" si="21"/>
        <v>0</v>
      </c>
      <c r="C119" s="40">
        <f t="shared" si="21"/>
        <v>0</v>
      </c>
      <c r="D119" s="40">
        <f t="shared" si="21"/>
        <v>0</v>
      </c>
      <c r="E119" s="40">
        <f t="shared" si="21"/>
        <v>0</v>
      </c>
      <c r="F119" s="40">
        <f t="shared" si="21"/>
        <v>0</v>
      </c>
      <c r="G119" s="40">
        <f t="shared" si="21"/>
        <v>0</v>
      </c>
      <c r="H119" s="40">
        <f t="shared" si="21"/>
        <v>0</v>
      </c>
      <c r="I119" s="40">
        <f t="shared" si="21"/>
        <v>0</v>
      </c>
      <c r="J119" s="39">
        <f t="shared" si="19"/>
        <v>0</v>
      </c>
      <c r="K119" s="41">
        <f t="shared" si="20"/>
        <v>0</v>
      </c>
      <c r="M119" s="34">
        <f t="shared" si="16"/>
        <v>0</v>
      </c>
      <c r="N119" s="32">
        <f t="shared" si="17"/>
        <v>0</v>
      </c>
      <c r="O119" s="33">
        <f t="shared" si="18"/>
        <v>0</v>
      </c>
      <c r="P119">
        <f>IF(AND(O119=0,SUM(O$35:O118)=0),K119,0)</f>
        <v>0</v>
      </c>
      <c r="Q119">
        <f t="shared" si="22"/>
        <v>0</v>
      </c>
    </row>
    <row r="120" spans="1:17" x14ac:dyDescent="0.25">
      <c r="A120" s="39">
        <v>86</v>
      </c>
      <c r="B120" s="40">
        <f t="shared" si="21"/>
        <v>0</v>
      </c>
      <c r="C120" s="40">
        <f t="shared" si="21"/>
        <v>0</v>
      </c>
      <c r="D120" s="40">
        <f t="shared" si="21"/>
        <v>0</v>
      </c>
      <c r="E120" s="40">
        <f t="shared" si="21"/>
        <v>0</v>
      </c>
      <c r="F120" s="40">
        <f t="shared" si="21"/>
        <v>0</v>
      </c>
      <c r="G120" s="40">
        <f t="shared" si="21"/>
        <v>0</v>
      </c>
      <c r="H120" s="40">
        <f t="shared" si="21"/>
        <v>0</v>
      </c>
      <c r="I120" s="40">
        <f t="shared" si="21"/>
        <v>0</v>
      </c>
      <c r="J120" s="39">
        <f t="shared" si="19"/>
        <v>0</v>
      </c>
      <c r="K120" s="41">
        <f t="shared" si="20"/>
        <v>0</v>
      </c>
      <c r="M120" s="34">
        <f t="shared" si="16"/>
        <v>0</v>
      </c>
      <c r="N120" s="32">
        <f t="shared" si="17"/>
        <v>0</v>
      </c>
      <c r="O120" s="33">
        <f t="shared" si="18"/>
        <v>0</v>
      </c>
      <c r="P120">
        <f>IF(AND(O120=0,SUM(O$35:O119)=0),K120,0)</f>
        <v>0</v>
      </c>
      <c r="Q120">
        <f t="shared" si="22"/>
        <v>0</v>
      </c>
    </row>
    <row r="121" spans="1:17" x14ac:dyDescent="0.25">
      <c r="A121" s="39">
        <v>87</v>
      </c>
      <c r="B121" s="40">
        <f t="shared" si="21"/>
        <v>0</v>
      </c>
      <c r="C121" s="40">
        <f t="shared" si="21"/>
        <v>0</v>
      </c>
      <c r="D121" s="40">
        <f t="shared" si="21"/>
        <v>0</v>
      </c>
      <c r="E121" s="40">
        <f t="shared" si="21"/>
        <v>0</v>
      </c>
      <c r="F121" s="40">
        <f t="shared" si="21"/>
        <v>0</v>
      </c>
      <c r="G121" s="40">
        <f t="shared" si="21"/>
        <v>0</v>
      </c>
      <c r="H121" s="40">
        <f t="shared" si="21"/>
        <v>0</v>
      </c>
      <c r="I121" s="40">
        <f t="shared" si="21"/>
        <v>0</v>
      </c>
      <c r="J121" s="39">
        <f t="shared" si="19"/>
        <v>0</v>
      </c>
      <c r="K121" s="41">
        <f t="shared" si="20"/>
        <v>0</v>
      </c>
      <c r="M121" s="34">
        <f t="shared" si="16"/>
        <v>0</v>
      </c>
      <c r="N121" s="32">
        <f t="shared" si="17"/>
        <v>0</v>
      </c>
      <c r="O121" s="33">
        <f t="shared" si="18"/>
        <v>0</v>
      </c>
      <c r="P121">
        <f>IF(AND(O121=0,SUM(O$35:O120)=0),K121,0)</f>
        <v>0</v>
      </c>
      <c r="Q121">
        <f t="shared" si="22"/>
        <v>0</v>
      </c>
    </row>
    <row r="122" spans="1:17" x14ac:dyDescent="0.25">
      <c r="A122" s="39">
        <v>88</v>
      </c>
      <c r="B122" s="40">
        <f t="shared" si="21"/>
        <v>0</v>
      </c>
      <c r="C122" s="40">
        <f t="shared" si="21"/>
        <v>0</v>
      </c>
      <c r="D122" s="40">
        <f t="shared" si="21"/>
        <v>0</v>
      </c>
      <c r="E122" s="40">
        <f t="shared" si="21"/>
        <v>0</v>
      </c>
      <c r="F122" s="40">
        <f t="shared" si="21"/>
        <v>0</v>
      </c>
      <c r="G122" s="40">
        <f t="shared" si="21"/>
        <v>0</v>
      </c>
      <c r="H122" s="40">
        <f t="shared" si="21"/>
        <v>0</v>
      </c>
      <c r="I122" s="40">
        <f t="shared" si="21"/>
        <v>0</v>
      </c>
      <c r="J122" s="39">
        <f t="shared" si="19"/>
        <v>0</v>
      </c>
      <c r="K122" s="41">
        <f t="shared" si="20"/>
        <v>0</v>
      </c>
      <c r="M122" s="34">
        <f t="shared" si="16"/>
        <v>0</v>
      </c>
      <c r="N122" s="32">
        <f t="shared" si="17"/>
        <v>0</v>
      </c>
      <c r="O122" s="33">
        <f t="shared" si="18"/>
        <v>0</v>
      </c>
      <c r="P122">
        <f>IF(AND(O122=0,SUM(O$35:O121)=0),K122,0)</f>
        <v>0</v>
      </c>
      <c r="Q122">
        <f t="shared" si="22"/>
        <v>0</v>
      </c>
    </row>
    <row r="123" spans="1:17" x14ac:dyDescent="0.25">
      <c r="A123" s="39">
        <v>89</v>
      </c>
      <c r="B123" s="40">
        <f t="shared" si="21"/>
        <v>0</v>
      </c>
      <c r="C123" s="40">
        <f t="shared" si="21"/>
        <v>0</v>
      </c>
      <c r="D123" s="40">
        <f t="shared" si="21"/>
        <v>0</v>
      </c>
      <c r="E123" s="40">
        <f t="shared" si="21"/>
        <v>0</v>
      </c>
      <c r="F123" s="40">
        <f t="shared" si="21"/>
        <v>0</v>
      </c>
      <c r="G123" s="40">
        <f t="shared" si="21"/>
        <v>0</v>
      </c>
      <c r="H123" s="40">
        <f t="shared" si="21"/>
        <v>0</v>
      </c>
      <c r="I123" s="40">
        <f t="shared" si="21"/>
        <v>0</v>
      </c>
      <c r="J123" s="39">
        <f t="shared" si="19"/>
        <v>0</v>
      </c>
      <c r="K123" s="41">
        <f t="shared" si="20"/>
        <v>0</v>
      </c>
      <c r="M123" s="34">
        <f t="shared" si="16"/>
        <v>0</v>
      </c>
      <c r="N123" s="32">
        <f t="shared" si="17"/>
        <v>0</v>
      </c>
      <c r="O123" s="33">
        <f t="shared" si="18"/>
        <v>0</v>
      </c>
      <c r="P123">
        <f>IF(AND(O123=0,SUM(O$35:O122)=0),K123,0)</f>
        <v>0</v>
      </c>
      <c r="Q123">
        <f t="shared" si="22"/>
        <v>0</v>
      </c>
    </row>
    <row r="124" spans="1:17" x14ac:dyDescent="0.25">
      <c r="A124" s="39">
        <v>90</v>
      </c>
      <c r="B124" s="40">
        <f t="shared" si="21"/>
        <v>0</v>
      </c>
      <c r="C124" s="40">
        <f t="shared" si="21"/>
        <v>0</v>
      </c>
      <c r="D124" s="40">
        <f t="shared" si="21"/>
        <v>0</v>
      </c>
      <c r="E124" s="40">
        <f t="shared" si="21"/>
        <v>0</v>
      </c>
      <c r="F124" s="40">
        <f t="shared" si="21"/>
        <v>0</v>
      </c>
      <c r="G124" s="40">
        <f t="shared" si="21"/>
        <v>0</v>
      </c>
      <c r="H124" s="40">
        <f t="shared" si="21"/>
        <v>0</v>
      </c>
      <c r="I124" s="40">
        <f t="shared" si="21"/>
        <v>0</v>
      </c>
      <c r="J124" s="39">
        <f t="shared" si="19"/>
        <v>0</v>
      </c>
      <c r="K124" s="41">
        <f t="shared" si="20"/>
        <v>0</v>
      </c>
      <c r="M124" s="34">
        <f t="shared" si="16"/>
        <v>0</v>
      </c>
      <c r="N124" s="32">
        <f t="shared" si="17"/>
        <v>0</v>
      </c>
      <c r="O124" s="33">
        <f t="shared" si="18"/>
        <v>0</v>
      </c>
      <c r="P124">
        <f>IF(AND(O124=0,SUM(O$35:O123)=0),K124,0)</f>
        <v>0</v>
      </c>
      <c r="Q124">
        <f t="shared" si="22"/>
        <v>0</v>
      </c>
    </row>
    <row r="125" spans="1:17" x14ac:dyDescent="0.25">
      <c r="A125" s="39">
        <v>91</v>
      </c>
      <c r="B125" s="40">
        <f t="shared" si="21"/>
        <v>0</v>
      </c>
      <c r="C125" s="40">
        <f t="shared" si="21"/>
        <v>0</v>
      </c>
      <c r="D125" s="40">
        <f t="shared" si="21"/>
        <v>0</v>
      </c>
      <c r="E125" s="40">
        <f t="shared" si="21"/>
        <v>0</v>
      </c>
      <c r="F125" s="40">
        <f t="shared" si="21"/>
        <v>0</v>
      </c>
      <c r="G125" s="40">
        <f t="shared" si="21"/>
        <v>0</v>
      </c>
      <c r="H125" s="40">
        <f t="shared" si="21"/>
        <v>0</v>
      </c>
      <c r="I125" s="40">
        <f t="shared" si="21"/>
        <v>0</v>
      </c>
      <c r="J125" s="39">
        <f t="shared" si="19"/>
        <v>0</v>
      </c>
      <c r="K125" s="41">
        <f t="shared" si="20"/>
        <v>0</v>
      </c>
      <c r="M125" s="34">
        <f t="shared" si="16"/>
        <v>0</v>
      </c>
      <c r="N125" s="32">
        <f t="shared" si="17"/>
        <v>0</v>
      </c>
      <c r="O125" s="33">
        <f t="shared" si="18"/>
        <v>0</v>
      </c>
      <c r="P125">
        <f>IF(AND(O125=0,SUM(O$35:O124)=0),K125,0)</f>
        <v>0</v>
      </c>
      <c r="Q125">
        <f t="shared" si="22"/>
        <v>0</v>
      </c>
    </row>
    <row r="126" spans="1:17" x14ac:dyDescent="0.25">
      <c r="A126" s="39">
        <v>92</v>
      </c>
      <c r="B126" s="40">
        <f t="shared" si="21"/>
        <v>0</v>
      </c>
      <c r="C126" s="40">
        <f t="shared" si="21"/>
        <v>0</v>
      </c>
      <c r="D126" s="40">
        <f t="shared" si="21"/>
        <v>0</v>
      </c>
      <c r="E126" s="40">
        <f t="shared" si="21"/>
        <v>0</v>
      </c>
      <c r="F126" s="40">
        <f t="shared" si="21"/>
        <v>0</v>
      </c>
      <c r="G126" s="40">
        <f t="shared" si="21"/>
        <v>0</v>
      </c>
      <c r="H126" s="40">
        <f t="shared" si="21"/>
        <v>0</v>
      </c>
      <c r="I126" s="40">
        <f t="shared" si="21"/>
        <v>0</v>
      </c>
      <c r="J126" s="39">
        <f t="shared" si="19"/>
        <v>0</v>
      </c>
      <c r="K126" s="41">
        <f t="shared" si="20"/>
        <v>0</v>
      </c>
      <c r="M126" s="34">
        <f t="shared" si="16"/>
        <v>0</v>
      </c>
      <c r="N126" s="32">
        <f t="shared" si="17"/>
        <v>0</v>
      </c>
      <c r="O126" s="33">
        <f t="shared" si="18"/>
        <v>0</v>
      </c>
      <c r="P126">
        <f>IF(AND(O126=0,SUM(O$35:O125)=0),K126,0)</f>
        <v>0</v>
      </c>
      <c r="Q126">
        <f t="shared" si="22"/>
        <v>0</v>
      </c>
    </row>
    <row r="127" spans="1:17" x14ac:dyDescent="0.25">
      <c r="A127" s="39">
        <v>93</v>
      </c>
      <c r="B127" s="40">
        <f t="shared" si="21"/>
        <v>0</v>
      </c>
      <c r="C127" s="40">
        <f t="shared" si="21"/>
        <v>0</v>
      </c>
      <c r="D127" s="40">
        <f t="shared" si="21"/>
        <v>0</v>
      </c>
      <c r="E127" s="40">
        <f t="shared" si="21"/>
        <v>0</v>
      </c>
      <c r="F127" s="40">
        <f t="shared" si="21"/>
        <v>0</v>
      </c>
      <c r="G127" s="40">
        <f t="shared" si="21"/>
        <v>0</v>
      </c>
      <c r="H127" s="40">
        <f t="shared" si="21"/>
        <v>0</v>
      </c>
      <c r="I127" s="40">
        <f t="shared" si="21"/>
        <v>0</v>
      </c>
      <c r="J127" s="39">
        <f t="shared" si="19"/>
        <v>0</v>
      </c>
      <c r="K127" s="41">
        <f t="shared" si="20"/>
        <v>0</v>
      </c>
      <c r="M127" s="34">
        <f t="shared" si="16"/>
        <v>0</v>
      </c>
      <c r="N127" s="32">
        <f t="shared" si="17"/>
        <v>0</v>
      </c>
      <c r="O127" s="33">
        <f t="shared" si="18"/>
        <v>0</v>
      </c>
      <c r="P127">
        <f>IF(AND(O127=0,SUM(O$35:O126)=0),K127,0)</f>
        <v>0</v>
      </c>
      <c r="Q127">
        <f t="shared" si="22"/>
        <v>0</v>
      </c>
    </row>
    <row r="128" spans="1:17" x14ac:dyDescent="0.25">
      <c r="A128" s="39">
        <v>94</v>
      </c>
      <c r="B128" s="40">
        <f t="shared" si="21"/>
        <v>0</v>
      </c>
      <c r="C128" s="40">
        <f t="shared" si="21"/>
        <v>0</v>
      </c>
      <c r="D128" s="40">
        <f t="shared" si="21"/>
        <v>0</v>
      </c>
      <c r="E128" s="40">
        <f t="shared" si="21"/>
        <v>0</v>
      </c>
      <c r="F128" s="40">
        <f t="shared" si="21"/>
        <v>0</v>
      </c>
      <c r="G128" s="40">
        <f t="shared" si="21"/>
        <v>0</v>
      </c>
      <c r="H128" s="40">
        <f t="shared" si="21"/>
        <v>0</v>
      </c>
      <c r="I128" s="40">
        <f t="shared" si="21"/>
        <v>0</v>
      </c>
      <c r="J128" s="39">
        <f t="shared" si="19"/>
        <v>0</v>
      </c>
      <c r="K128" s="41">
        <f t="shared" si="20"/>
        <v>0</v>
      </c>
      <c r="M128" s="34">
        <f t="shared" si="16"/>
        <v>0</v>
      </c>
      <c r="N128" s="32">
        <f t="shared" si="17"/>
        <v>0</v>
      </c>
      <c r="O128" s="33">
        <f t="shared" si="18"/>
        <v>0</v>
      </c>
      <c r="P128">
        <f>IF(AND(O128=0,SUM(O$35:O127)=0),K128,0)</f>
        <v>0</v>
      </c>
      <c r="Q128">
        <f t="shared" si="22"/>
        <v>0</v>
      </c>
    </row>
    <row r="129" spans="1:17" x14ac:dyDescent="0.25">
      <c r="A129" s="39">
        <v>95</v>
      </c>
      <c r="B129" s="40">
        <f t="shared" si="21"/>
        <v>0</v>
      </c>
      <c r="C129" s="40">
        <f t="shared" si="21"/>
        <v>0</v>
      </c>
      <c r="D129" s="40">
        <f t="shared" si="21"/>
        <v>0</v>
      </c>
      <c r="E129" s="40">
        <f t="shared" si="21"/>
        <v>0</v>
      </c>
      <c r="F129" s="40">
        <f t="shared" si="21"/>
        <v>0</v>
      </c>
      <c r="G129" s="40">
        <f t="shared" si="21"/>
        <v>0</v>
      </c>
      <c r="H129" s="40">
        <f t="shared" si="21"/>
        <v>0</v>
      </c>
      <c r="I129" s="40">
        <f t="shared" si="21"/>
        <v>0</v>
      </c>
      <c r="J129" s="39">
        <f t="shared" si="19"/>
        <v>0</v>
      </c>
      <c r="K129" s="41">
        <f t="shared" si="20"/>
        <v>0</v>
      </c>
      <c r="M129" s="34">
        <f t="shared" si="16"/>
        <v>0</v>
      </c>
      <c r="N129" s="32">
        <f t="shared" si="17"/>
        <v>0</v>
      </c>
      <c r="O129" s="33">
        <f t="shared" si="18"/>
        <v>0</v>
      </c>
      <c r="P129">
        <f>IF(AND(O129=0,SUM(O$35:O128)=0),K129,0)</f>
        <v>0</v>
      </c>
      <c r="Q129">
        <f t="shared" si="22"/>
        <v>0</v>
      </c>
    </row>
    <row r="130" spans="1:17" x14ac:dyDescent="0.25">
      <c r="A130" s="39">
        <v>96</v>
      </c>
      <c r="B130" s="40">
        <f t="shared" si="21"/>
        <v>0</v>
      </c>
      <c r="C130" s="40">
        <f t="shared" si="21"/>
        <v>0</v>
      </c>
      <c r="D130" s="40">
        <f t="shared" si="21"/>
        <v>0</v>
      </c>
      <c r="E130" s="40">
        <f t="shared" si="21"/>
        <v>0</v>
      </c>
      <c r="F130" s="40">
        <f t="shared" si="21"/>
        <v>0</v>
      </c>
      <c r="G130" s="40">
        <f t="shared" ref="C130:I134" si="23">COUNTIF(G$3:G$32,$A130)</f>
        <v>0</v>
      </c>
      <c r="H130" s="40">
        <f t="shared" si="23"/>
        <v>0</v>
      </c>
      <c r="I130" s="40">
        <f t="shared" si="23"/>
        <v>0</v>
      </c>
      <c r="J130" s="39">
        <f t="shared" si="19"/>
        <v>0</v>
      </c>
      <c r="K130" s="41">
        <f t="shared" si="20"/>
        <v>0</v>
      </c>
      <c r="M130" s="34">
        <f t="shared" si="16"/>
        <v>0</v>
      </c>
      <c r="N130" s="32">
        <f t="shared" si="17"/>
        <v>0</v>
      </c>
      <c r="O130" s="33">
        <f t="shared" si="18"/>
        <v>0</v>
      </c>
      <c r="P130">
        <f>IF(AND(O130=0,SUM(O$35:O129)=0),K130,0)</f>
        <v>0</v>
      </c>
      <c r="Q130">
        <f t="shared" si="22"/>
        <v>0</v>
      </c>
    </row>
    <row r="131" spans="1:17" x14ac:dyDescent="0.25">
      <c r="A131" s="39">
        <v>97</v>
      </c>
      <c r="B131" s="40">
        <f t="shared" ref="B131:B134" si="24">COUNTIF(B$3:B$32,$A131)</f>
        <v>0</v>
      </c>
      <c r="C131" s="40">
        <f t="shared" si="23"/>
        <v>0</v>
      </c>
      <c r="D131" s="40">
        <f t="shared" si="23"/>
        <v>0</v>
      </c>
      <c r="E131" s="40">
        <f t="shared" si="23"/>
        <v>0</v>
      </c>
      <c r="F131" s="40">
        <f t="shared" si="23"/>
        <v>0</v>
      </c>
      <c r="G131" s="40">
        <f t="shared" si="23"/>
        <v>0</v>
      </c>
      <c r="H131" s="40">
        <f t="shared" si="23"/>
        <v>0</v>
      </c>
      <c r="I131" s="40">
        <f t="shared" si="23"/>
        <v>0</v>
      </c>
      <c r="J131" s="39">
        <f t="shared" si="19"/>
        <v>0</v>
      </c>
      <c r="K131" s="41">
        <f t="shared" si="20"/>
        <v>0</v>
      </c>
      <c r="M131" s="34">
        <f t="shared" si="16"/>
        <v>0</v>
      </c>
      <c r="N131" s="32">
        <f t="shared" si="17"/>
        <v>0</v>
      </c>
      <c r="O131" s="33">
        <f t="shared" si="18"/>
        <v>0</v>
      </c>
      <c r="P131">
        <f>IF(AND(O131=0,SUM(O$35:O130)=0),K131,0)</f>
        <v>0</v>
      </c>
      <c r="Q131">
        <f t="shared" si="22"/>
        <v>0</v>
      </c>
    </row>
    <row r="132" spans="1:17" x14ac:dyDescent="0.25">
      <c r="A132" s="39">
        <v>98</v>
      </c>
      <c r="B132" s="40">
        <f t="shared" si="24"/>
        <v>0</v>
      </c>
      <c r="C132" s="40">
        <f t="shared" si="23"/>
        <v>0</v>
      </c>
      <c r="D132" s="40">
        <f t="shared" si="23"/>
        <v>0</v>
      </c>
      <c r="E132" s="40">
        <f t="shared" si="23"/>
        <v>0</v>
      </c>
      <c r="F132" s="40">
        <f t="shared" si="23"/>
        <v>0</v>
      </c>
      <c r="G132" s="40">
        <f t="shared" si="23"/>
        <v>0</v>
      </c>
      <c r="H132" s="40">
        <f t="shared" si="23"/>
        <v>0</v>
      </c>
      <c r="I132" s="40">
        <f t="shared" si="23"/>
        <v>0</v>
      </c>
      <c r="J132" s="39">
        <f t="shared" si="19"/>
        <v>0</v>
      </c>
      <c r="K132" s="41">
        <f t="shared" si="20"/>
        <v>0</v>
      </c>
      <c r="M132" s="34">
        <f t="shared" si="16"/>
        <v>0</v>
      </c>
      <c r="N132" s="32">
        <f t="shared" si="17"/>
        <v>0</v>
      </c>
      <c r="O132" s="33">
        <f t="shared" si="18"/>
        <v>0</v>
      </c>
      <c r="P132">
        <f>IF(AND(O132=0,SUM(O$35:O131)=0),K132,0)</f>
        <v>0</v>
      </c>
      <c r="Q132">
        <f t="shared" si="22"/>
        <v>0</v>
      </c>
    </row>
    <row r="133" spans="1:17" x14ac:dyDescent="0.25">
      <c r="A133" s="39">
        <v>99</v>
      </c>
      <c r="B133" s="40">
        <f t="shared" si="24"/>
        <v>0</v>
      </c>
      <c r="C133" s="40">
        <f t="shared" si="23"/>
        <v>0</v>
      </c>
      <c r="D133" s="40">
        <f t="shared" si="23"/>
        <v>0</v>
      </c>
      <c r="E133" s="40">
        <f t="shared" si="23"/>
        <v>0</v>
      </c>
      <c r="F133" s="40">
        <f t="shared" si="23"/>
        <v>0</v>
      </c>
      <c r="G133" s="40">
        <f t="shared" si="23"/>
        <v>0</v>
      </c>
      <c r="H133" s="40">
        <f t="shared" si="23"/>
        <v>0</v>
      </c>
      <c r="I133" s="40">
        <f t="shared" si="23"/>
        <v>0</v>
      </c>
      <c r="J133" s="39">
        <f t="shared" si="19"/>
        <v>0</v>
      </c>
      <c r="K133" s="41">
        <f t="shared" si="20"/>
        <v>0</v>
      </c>
      <c r="M133" s="34">
        <f t="shared" si="16"/>
        <v>0</v>
      </c>
      <c r="N133" s="32">
        <f t="shared" si="17"/>
        <v>0</v>
      </c>
      <c r="O133" s="33">
        <f t="shared" si="18"/>
        <v>0</v>
      </c>
      <c r="P133">
        <f>IF(AND(O133=0,SUM(O$35:O132)=0),K133,0)</f>
        <v>0</v>
      </c>
      <c r="Q133">
        <f t="shared" si="22"/>
        <v>0</v>
      </c>
    </row>
    <row r="134" spans="1:17" x14ac:dyDescent="0.25">
      <c r="A134" s="39">
        <v>100</v>
      </c>
      <c r="B134" s="40">
        <f t="shared" si="24"/>
        <v>0</v>
      </c>
      <c r="C134" s="40">
        <f t="shared" si="23"/>
        <v>0</v>
      </c>
      <c r="D134" s="40">
        <f t="shared" si="23"/>
        <v>0</v>
      </c>
      <c r="E134" s="40">
        <f t="shared" si="23"/>
        <v>0</v>
      </c>
      <c r="F134" s="40">
        <f t="shared" si="23"/>
        <v>0</v>
      </c>
      <c r="G134" s="40">
        <f t="shared" si="23"/>
        <v>0</v>
      </c>
      <c r="H134" s="40">
        <f t="shared" si="23"/>
        <v>0</v>
      </c>
      <c r="I134" s="40">
        <f t="shared" si="23"/>
        <v>0</v>
      </c>
      <c r="J134" s="39">
        <f t="shared" si="19"/>
        <v>0</v>
      </c>
      <c r="K134" s="41">
        <f t="shared" si="20"/>
        <v>0</v>
      </c>
      <c r="M134" s="34">
        <f t="shared" si="16"/>
        <v>0</v>
      </c>
      <c r="N134" s="32">
        <f t="shared" si="17"/>
        <v>0</v>
      </c>
      <c r="O134" s="33">
        <f t="shared" si="18"/>
        <v>0</v>
      </c>
      <c r="P134">
        <f>IF(AND(O134=0,SUM(O$35:O133)=0),K134,0)</f>
        <v>0</v>
      </c>
      <c r="Q134">
        <f t="shared" si="22"/>
        <v>0</v>
      </c>
    </row>
    <row r="135" spans="1:17" x14ac:dyDescent="0.25">
      <c r="A135" s="43" t="s">
        <v>37</v>
      </c>
      <c r="B135" s="43">
        <f>SUM(B35:B134)</f>
        <v>30</v>
      </c>
      <c r="C135" s="43">
        <f t="shared" ref="C135:J135" si="25">SUM(C35:C134)</f>
        <v>30</v>
      </c>
      <c r="D135" s="43">
        <f t="shared" si="25"/>
        <v>30</v>
      </c>
      <c r="E135" s="43">
        <f t="shared" si="25"/>
        <v>30</v>
      </c>
      <c r="F135" s="43">
        <f t="shared" si="25"/>
        <v>30</v>
      </c>
      <c r="G135" s="43">
        <f t="shared" si="25"/>
        <v>29</v>
      </c>
      <c r="H135" s="43">
        <f t="shared" si="25"/>
        <v>0</v>
      </c>
      <c r="I135" s="43">
        <f t="shared" si="25"/>
        <v>0</v>
      </c>
      <c r="J135" s="43">
        <f t="shared" si="25"/>
        <v>179</v>
      </c>
      <c r="K135" s="44">
        <f t="shared" ref="K135" si="26">SUM(K35:K95)</f>
        <v>1.0000000000000004</v>
      </c>
      <c r="O135" s="32">
        <f t="shared" ref="O135:Q135" si="27">SUM(O35:O95)</f>
        <v>0.64245810055865926</v>
      </c>
      <c r="P135" s="32">
        <f t="shared" si="27"/>
        <v>0.22346368715083798</v>
      </c>
      <c r="Q135" s="32">
        <f t="shared" si="27"/>
        <v>0.13407821229050276</v>
      </c>
    </row>
  </sheetData>
  <sheetProtection sheet="1" objects="1" scenarios="1"/>
  <autoFilter ref="J34:K135" xr:uid="{00000000-0009-0000-0000-00000200000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</vt:lpstr>
      <vt:lpstr>Terrain</vt:lpstr>
      <vt:lpstr>Calculs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2021-09-07T13:22:30Z</dcterms:modified>
</cp:coreProperties>
</file>